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/>
  <xr:revisionPtr revIDLastSave="0" documentId="13_ncr:1_{FC8E658A-6C35-4E92-BE20-7731A1D410B8}" xr6:coauthVersionLast="36" xr6:coauthVersionMax="36" xr10:uidLastSave="{00000000-0000-0000-0000-000000000000}"/>
  <bookViews>
    <workbookView xWindow="0" yWindow="0" windowWidth="3765" windowHeight="6150" xr2:uid="{00000000-000D-0000-FFFF-FFFF00000000}"/>
  </bookViews>
  <sheets>
    <sheet name="Лист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4" i="2" l="1"/>
  <c r="BA5" i="2"/>
  <c r="BA6" i="2"/>
  <c r="BA7" i="2"/>
  <c r="AY4" i="2"/>
  <c r="AY5" i="2"/>
  <c r="AY6" i="2"/>
  <c r="AY7" i="2"/>
  <c r="AS4" i="2"/>
  <c r="AS5" i="2"/>
  <c r="AS6" i="2"/>
  <c r="AS7" i="2"/>
  <c r="AS8" i="2"/>
  <c r="AQ4" i="2"/>
  <c r="AQ5" i="2"/>
  <c r="AQ6" i="2"/>
  <c r="AQ7" i="2"/>
  <c r="AQ8" i="2"/>
  <c r="AO4" i="2"/>
  <c r="AO5" i="2"/>
  <c r="AO6" i="2"/>
  <c r="AO7" i="2"/>
  <c r="AO8" i="2"/>
  <c r="AM4" i="2"/>
  <c r="AM5" i="2"/>
  <c r="AM6" i="2"/>
  <c r="AM7" i="2"/>
  <c r="AK4" i="2"/>
  <c r="AK5" i="2"/>
  <c r="AK6" i="2"/>
  <c r="AK7" i="2"/>
  <c r="AI4" i="2"/>
  <c r="AI5" i="2"/>
  <c r="AI6" i="2"/>
  <c r="AI7" i="2"/>
  <c r="AE5" i="2"/>
  <c r="AE6" i="2"/>
  <c r="AE7" i="2"/>
  <c r="AE4" i="2"/>
  <c r="AC5" i="2"/>
  <c r="AC6" i="2"/>
  <c r="AC4" i="2"/>
  <c r="AA5" i="2"/>
  <c r="AA6" i="2"/>
  <c r="AA4" i="2"/>
  <c r="Y5" i="2"/>
  <c r="Y6" i="2"/>
  <c r="Y7" i="2"/>
  <c r="Y4" i="2"/>
  <c r="W5" i="2"/>
  <c r="Q5" i="2"/>
  <c r="Q4" i="2"/>
  <c r="W4" i="2"/>
  <c r="S4" i="2"/>
  <c r="U5" i="2"/>
  <c r="U4" i="2"/>
  <c r="I8" i="2"/>
  <c r="K8" i="2"/>
  <c r="M8" i="2"/>
  <c r="O8" i="2"/>
  <c r="Q8" i="2"/>
  <c r="S8" i="2"/>
  <c r="U8" i="2"/>
  <c r="W8" i="2"/>
  <c r="Y8" i="2"/>
  <c r="AA8" i="2"/>
  <c r="AC8" i="2"/>
  <c r="AE8" i="2"/>
  <c r="AG8" i="2"/>
  <c r="AI8" i="2"/>
  <c r="AK8" i="2"/>
  <c r="AM8" i="2"/>
  <c r="AY8" i="2"/>
  <c r="BA8" i="2"/>
  <c r="F8" i="2"/>
  <c r="G8" i="2"/>
  <c r="H8" i="2"/>
  <c r="J8" i="2"/>
  <c r="L8" i="2"/>
  <c r="N8" i="2"/>
  <c r="P8" i="2"/>
  <c r="R8" i="2"/>
  <c r="T8" i="2"/>
  <c r="V8" i="2"/>
  <c r="X8" i="2"/>
  <c r="Z8" i="2"/>
  <c r="AB8" i="2"/>
  <c r="AD8" i="2"/>
  <c r="AF8" i="2"/>
  <c r="AH8" i="2"/>
  <c r="AJ8" i="2"/>
  <c r="AL8" i="2"/>
  <c r="AN8" i="2"/>
  <c r="AP8" i="2"/>
  <c r="AR8" i="2"/>
  <c r="AT8" i="2"/>
  <c r="AU8" i="2"/>
  <c r="AV8" i="2"/>
  <c r="AW8" i="2"/>
  <c r="AX8" i="2"/>
  <c r="AZ8" i="2"/>
  <c r="E8" i="2"/>
  <c r="K9" i="2"/>
  <c r="I9" i="2"/>
  <c r="M9" i="2"/>
  <c r="O9" i="2"/>
  <c r="Q9" i="2"/>
  <c r="S9" i="2"/>
  <c r="U9" i="2"/>
  <c r="W9" i="2"/>
  <c r="Y9" i="2"/>
  <c r="AA9" i="2"/>
  <c r="AC9" i="2"/>
  <c r="AE9" i="2"/>
  <c r="AG9" i="2"/>
  <c r="AI9" i="2"/>
  <c r="AK9" i="2"/>
  <c r="AM9" i="2"/>
  <c r="AO9" i="2"/>
  <c r="AQ9" i="2"/>
  <c r="AS9" i="2"/>
  <c r="AY9" i="2"/>
  <c r="BA9" i="2"/>
  <c r="E9" i="2"/>
  <c r="F9" i="2"/>
  <c r="G9" i="2"/>
  <c r="H9" i="2"/>
  <c r="J9" i="2"/>
  <c r="L9" i="2"/>
  <c r="N9" i="2"/>
  <c r="P9" i="2"/>
  <c r="R9" i="2"/>
  <c r="T9" i="2"/>
  <c r="V9" i="2"/>
  <c r="X9" i="2"/>
  <c r="Z9" i="2"/>
  <c r="AB9" i="2"/>
  <c r="AD9" i="2"/>
  <c r="AF9" i="2"/>
  <c r="AH9" i="2"/>
  <c r="AJ9" i="2"/>
  <c r="AL9" i="2"/>
  <c r="AN9" i="2"/>
  <c r="AP9" i="2"/>
  <c r="AR9" i="2"/>
  <c r="AT9" i="2"/>
  <c r="AU9" i="2"/>
  <c r="AV9" i="2"/>
  <c r="AW9" i="2"/>
  <c r="AX9" i="2"/>
  <c r="AZ9" i="2"/>
  <c r="D334" i="2"/>
  <c r="E335" i="2"/>
  <c r="D336" i="2"/>
  <c r="D9" i="2"/>
  <c r="D4" i="2"/>
  <c r="Q94" i="2"/>
  <c r="S94" i="2"/>
  <c r="U94" i="2"/>
  <c r="W94" i="2"/>
  <c r="R94" i="2"/>
  <c r="T94" i="2"/>
  <c r="V94" i="2"/>
  <c r="P94" i="2"/>
  <c r="Q93" i="2"/>
  <c r="S93" i="2"/>
  <c r="U93" i="2"/>
  <c r="W93" i="2"/>
  <c r="R93" i="2"/>
  <c r="T93" i="2"/>
  <c r="V93" i="2"/>
  <c r="P93" i="2"/>
  <c r="BA143" i="2"/>
  <c r="BA144" i="2"/>
  <c r="BA145" i="2"/>
  <c r="BA146" i="2"/>
  <c r="BA147" i="2"/>
  <c r="BA148" i="2"/>
  <c r="BA149" i="2"/>
  <c r="AY143" i="2"/>
  <c r="AY144" i="2"/>
  <c r="AY145" i="2"/>
  <c r="AY146" i="2"/>
  <c r="AY147" i="2"/>
  <c r="AY148" i="2"/>
  <c r="AY149" i="2"/>
  <c r="AQ143" i="2"/>
  <c r="AS143" i="2"/>
  <c r="AS144" i="2"/>
  <c r="AS145" i="2"/>
  <c r="AS146" i="2"/>
  <c r="AS147" i="2"/>
  <c r="AS148" i="2"/>
  <c r="AS149" i="2"/>
  <c r="AO143" i="2"/>
  <c r="AO144" i="2"/>
  <c r="AO145" i="2"/>
  <c r="AO146" i="2"/>
  <c r="AO147" i="2"/>
  <c r="AO148" i="2"/>
  <c r="AO149" i="2"/>
  <c r="AM143" i="2"/>
  <c r="AM144" i="2"/>
  <c r="AM145" i="2"/>
  <c r="AM146" i="2"/>
  <c r="AM147" i="2"/>
  <c r="AM148" i="2"/>
  <c r="AM149" i="2"/>
  <c r="Y143" i="2"/>
  <c r="Y144" i="2"/>
  <c r="Y145" i="2"/>
  <c r="Y146" i="2"/>
  <c r="Y147" i="2"/>
  <c r="Y148" i="2"/>
  <c r="Y149" i="2"/>
  <c r="W143" i="2"/>
  <c r="W144" i="2"/>
  <c r="W145" i="2"/>
  <c r="W146" i="2"/>
  <c r="W147" i="2"/>
  <c r="W148" i="2"/>
  <c r="W149" i="2"/>
  <c r="U143" i="2"/>
  <c r="U144" i="2"/>
  <c r="U145" i="2"/>
  <c r="U146" i="2"/>
  <c r="U147" i="2"/>
  <c r="U148" i="2"/>
  <c r="U149" i="2"/>
  <c r="S143" i="2"/>
  <c r="S144" i="2"/>
  <c r="S145" i="2"/>
  <c r="S146" i="2"/>
  <c r="S147" i="2"/>
  <c r="S148" i="2"/>
  <c r="S149" i="2"/>
  <c r="M143" i="2"/>
  <c r="M144" i="2"/>
  <c r="M145" i="2"/>
  <c r="M146" i="2"/>
  <c r="M147" i="2"/>
  <c r="M148" i="2"/>
  <c r="M149" i="2"/>
  <c r="O143" i="2"/>
  <c r="O144" i="2"/>
  <c r="O145" i="2"/>
  <c r="O146" i="2"/>
  <c r="O147" i="2"/>
  <c r="O148" i="2"/>
  <c r="O149" i="2"/>
  <c r="Q143" i="2"/>
  <c r="Q144" i="2"/>
  <c r="Q145" i="2"/>
  <c r="Q146" i="2"/>
  <c r="Q147" i="2"/>
  <c r="Q148" i="2"/>
  <c r="Q149" i="2"/>
  <c r="AQ147" i="2"/>
  <c r="AQ144" i="2"/>
  <c r="M358" i="2" l="1"/>
  <c r="M359" i="2"/>
  <c r="M360" i="2"/>
  <c r="O358" i="2"/>
  <c r="O359" i="2"/>
  <c r="O360" i="2"/>
  <c r="Q358" i="2"/>
  <c r="Q359" i="2"/>
  <c r="Q360" i="2"/>
  <c r="Y358" i="2"/>
  <c r="Y359" i="2"/>
  <c r="Y360" i="2"/>
  <c r="W357" i="2"/>
  <c r="W358" i="2"/>
  <c r="W359" i="2"/>
  <c r="W360" i="2"/>
  <c r="U357" i="2"/>
  <c r="U358" i="2"/>
  <c r="U359" i="2"/>
  <c r="U360" i="2"/>
  <c r="E4" i="2"/>
  <c r="K218" i="2"/>
  <c r="M218" i="2"/>
  <c r="O218" i="2"/>
  <c r="AE217" i="2"/>
  <c r="AE218" i="2"/>
  <c r="AK218" i="2"/>
  <c r="AM218" i="2"/>
  <c r="AO218" i="2"/>
  <c r="AQ217" i="2"/>
  <c r="AQ218" i="2"/>
  <c r="AY218" i="2"/>
  <c r="E218" i="2"/>
  <c r="F218" i="2"/>
  <c r="G218" i="2"/>
  <c r="H218" i="2"/>
  <c r="I218" i="2"/>
  <c r="J218" i="2"/>
  <c r="L218" i="2"/>
  <c r="N218" i="2"/>
  <c r="P218" i="2"/>
  <c r="Q218" i="2"/>
  <c r="R218" i="2"/>
  <c r="S218" i="2"/>
  <c r="T218" i="2"/>
  <c r="U218" i="2"/>
  <c r="V218" i="2"/>
  <c r="W218" i="2"/>
  <c r="X218" i="2"/>
  <c r="Y218" i="2"/>
  <c r="Z218" i="2"/>
  <c r="AA218" i="2"/>
  <c r="AD218" i="2"/>
  <c r="AF218" i="2"/>
  <c r="AG218" i="2"/>
  <c r="AH218" i="2"/>
  <c r="AI218" i="2"/>
  <c r="AJ218" i="2"/>
  <c r="AL218" i="2"/>
  <c r="AN218" i="2"/>
  <c r="AP218" i="2"/>
  <c r="AT218" i="2"/>
  <c r="AU218" i="2"/>
  <c r="AV218" i="2"/>
  <c r="AW218" i="2"/>
  <c r="AX218" i="2"/>
  <c r="D218" i="2"/>
  <c r="BA217" i="2"/>
  <c r="AY217" i="2"/>
  <c r="AS217" i="2"/>
  <c r="AO217" i="2"/>
  <c r="AM217" i="2"/>
  <c r="AK217" i="2"/>
  <c r="AC217" i="2"/>
  <c r="Y217" i="2"/>
  <c r="W217" i="2"/>
  <c r="U217" i="2"/>
  <c r="S217" i="2"/>
  <c r="Q217" i="2"/>
  <c r="O217" i="2"/>
  <c r="M217" i="2"/>
  <c r="K217" i="2"/>
  <c r="I217" i="2"/>
  <c r="F217" i="2"/>
  <c r="G217" i="2"/>
  <c r="H217" i="2"/>
  <c r="J217" i="2"/>
  <c r="L217" i="2"/>
  <c r="N217" i="2"/>
  <c r="P217" i="2"/>
  <c r="R217" i="2"/>
  <c r="T217" i="2"/>
  <c r="V217" i="2"/>
  <c r="X217" i="2"/>
  <c r="Z217" i="2"/>
  <c r="AA217" i="2"/>
  <c r="AB217" i="2"/>
  <c r="AD217" i="2"/>
  <c r="AF217" i="2"/>
  <c r="AG217" i="2"/>
  <c r="AH217" i="2"/>
  <c r="AI217" i="2"/>
  <c r="AJ217" i="2"/>
  <c r="AL217" i="2"/>
  <c r="AN217" i="2"/>
  <c r="AP217" i="2"/>
  <c r="AR217" i="2"/>
  <c r="AT217" i="2"/>
  <c r="AU217" i="2"/>
  <c r="AV217" i="2"/>
  <c r="AW217" i="2"/>
  <c r="AX217" i="2"/>
  <c r="AZ217" i="2"/>
  <c r="E217" i="2"/>
  <c r="G13" i="2"/>
  <c r="G169" i="2"/>
  <c r="G163" i="2"/>
  <c r="BA90" i="2"/>
  <c r="AY90" i="2"/>
  <c r="AS90" i="2"/>
  <c r="AO90" i="2"/>
  <c r="AM90" i="2"/>
  <c r="Y90" i="2"/>
  <c r="W90" i="2"/>
  <c r="U90" i="2"/>
  <c r="S90" i="2"/>
  <c r="Q90" i="2"/>
  <c r="O90" i="2"/>
  <c r="M90" i="2"/>
  <c r="E42" i="2" l="1"/>
  <c r="F42" i="2"/>
  <c r="F43" i="2"/>
  <c r="F13" i="2" s="1"/>
  <c r="D43" i="2"/>
  <c r="E25" i="2"/>
  <c r="F25" i="2"/>
  <c r="D25" i="2"/>
  <c r="I11" i="2"/>
  <c r="I12" i="2"/>
  <c r="I13" i="2"/>
  <c r="I14" i="2"/>
  <c r="I15" i="2"/>
  <c r="I16" i="2"/>
  <c r="K11" i="2"/>
  <c r="K12" i="2"/>
  <c r="K13" i="2"/>
  <c r="M11" i="2"/>
  <c r="M12" i="2"/>
  <c r="M13" i="2"/>
  <c r="O11" i="2"/>
  <c r="O12" i="2"/>
  <c r="O13" i="2"/>
  <c r="Q11" i="2"/>
  <c r="Q12" i="2"/>
  <c r="Q13" i="2"/>
  <c r="S11" i="2"/>
  <c r="S12" i="2"/>
  <c r="S13" i="2"/>
  <c r="S14" i="2"/>
  <c r="U11" i="2"/>
  <c r="U12" i="2"/>
  <c r="U13" i="2"/>
  <c r="W11" i="2"/>
  <c r="W12" i="2"/>
  <c r="W13" i="2"/>
  <c r="Y11" i="2"/>
  <c r="Y12" i="2"/>
  <c r="Y13" i="2"/>
  <c r="AA11" i="2"/>
  <c r="AA12" i="2"/>
  <c r="AA13" i="2"/>
  <c r="AC11" i="2"/>
  <c r="AC12" i="2"/>
  <c r="AC13" i="2"/>
  <c r="AE11" i="2"/>
  <c r="AE12" i="2"/>
  <c r="AE13" i="2"/>
  <c r="AG11" i="2"/>
  <c r="AG12" i="2"/>
  <c r="AG13" i="2"/>
  <c r="AG14" i="2"/>
  <c r="AG15" i="2"/>
  <c r="AI13" i="2"/>
  <c r="AI15" i="2"/>
  <c r="AI16" i="2"/>
  <c r="AK11" i="2"/>
  <c r="AK12" i="2"/>
  <c r="AK13" i="2"/>
  <c r="AM11" i="2"/>
  <c r="AM12" i="2"/>
  <c r="AM13" i="2"/>
  <c r="AO11" i="2"/>
  <c r="AO12" i="2"/>
  <c r="AO13" i="2"/>
  <c r="AQ11" i="2"/>
  <c r="AQ12" i="2"/>
  <c r="AQ13" i="2"/>
  <c r="AS11" i="2"/>
  <c r="AS12" i="2"/>
  <c r="AS13" i="2"/>
  <c r="AY11" i="2"/>
  <c r="AY12" i="2"/>
  <c r="AY13" i="2"/>
  <c r="BA11" i="2"/>
  <c r="BA12" i="2"/>
  <c r="BA13" i="2"/>
  <c r="G11" i="2"/>
  <c r="H11" i="2"/>
  <c r="J11" i="2"/>
  <c r="L11" i="2"/>
  <c r="N11" i="2"/>
  <c r="P11" i="2"/>
  <c r="R11" i="2"/>
  <c r="T11" i="2"/>
  <c r="V11" i="2"/>
  <c r="X11" i="2"/>
  <c r="Z11" i="2"/>
  <c r="AB11" i="2"/>
  <c r="AD11" i="2"/>
  <c r="AF11" i="2"/>
  <c r="AJ11" i="2"/>
  <c r="AL11" i="2"/>
  <c r="AN11" i="2"/>
  <c r="AP11" i="2"/>
  <c r="AR11" i="2"/>
  <c r="AT11" i="2"/>
  <c r="AU11" i="2"/>
  <c r="AV11" i="2"/>
  <c r="AW11" i="2"/>
  <c r="AX11" i="2"/>
  <c r="AZ11" i="2"/>
  <c r="H13" i="2"/>
  <c r="J13" i="2"/>
  <c r="L13" i="2"/>
  <c r="N13" i="2"/>
  <c r="P13" i="2"/>
  <c r="R13" i="2"/>
  <c r="T13" i="2"/>
  <c r="V13" i="2"/>
  <c r="X13" i="2"/>
  <c r="Z13" i="2"/>
  <c r="AB13" i="2"/>
  <c r="AD13" i="2"/>
  <c r="AF13" i="2"/>
  <c r="AH13" i="2"/>
  <c r="AJ13" i="2"/>
  <c r="AL13" i="2"/>
  <c r="AN13" i="2"/>
  <c r="AP13" i="2"/>
  <c r="AR13" i="2"/>
  <c r="AT13" i="2"/>
  <c r="AU13" i="2"/>
  <c r="AV13" i="2"/>
  <c r="AW13" i="2"/>
  <c r="AX13" i="2"/>
  <c r="AZ13" i="2"/>
  <c r="D13" i="2"/>
  <c r="E12" i="2"/>
  <c r="F12" i="2"/>
  <c r="G12" i="2"/>
  <c r="H12" i="2"/>
  <c r="J12" i="2"/>
  <c r="L12" i="2"/>
  <c r="N12" i="2"/>
  <c r="P12" i="2"/>
  <c r="R12" i="2"/>
  <c r="T12" i="2"/>
  <c r="V12" i="2"/>
  <c r="X12" i="2"/>
  <c r="Z12" i="2"/>
  <c r="AB12" i="2"/>
  <c r="AD12" i="2"/>
  <c r="AF12" i="2"/>
  <c r="AH12" i="2"/>
  <c r="AI12" i="2" s="1"/>
  <c r="AJ12" i="2"/>
  <c r="AL12" i="2"/>
  <c r="AN12" i="2"/>
  <c r="AP12" i="2"/>
  <c r="AR12" i="2"/>
  <c r="AT12" i="2"/>
  <c r="AU12" i="2"/>
  <c r="AV12" i="2"/>
  <c r="AW12" i="2"/>
  <c r="AX12" i="2"/>
  <c r="AZ12" i="2"/>
  <c r="D12" i="2"/>
  <c r="AH11" i="2" l="1"/>
  <c r="AI11" i="2" s="1"/>
  <c r="F11" i="2"/>
  <c r="D11" i="2"/>
  <c r="E13" i="2"/>
  <c r="E11" i="2" s="1"/>
  <c r="BA16" i="2" l="1"/>
  <c r="AY16" i="2"/>
  <c r="AS16" i="2"/>
  <c r="AQ16" i="2"/>
  <c r="AM16" i="2"/>
  <c r="AK16" i="2"/>
  <c r="AG16" i="2"/>
  <c r="AA16" i="2"/>
  <c r="Y16" i="2"/>
  <c r="W16" i="2"/>
  <c r="U16" i="2"/>
  <c r="S16" i="2"/>
  <c r="Q16" i="2"/>
  <c r="O16" i="2"/>
  <c r="M16" i="2"/>
  <c r="BA15" i="2"/>
  <c r="AY15" i="2"/>
  <c r="AS15" i="2"/>
  <c r="AO15" i="2"/>
  <c r="AM15" i="2"/>
  <c r="AK15" i="2"/>
  <c r="AA15" i="2"/>
  <c r="Y15" i="2"/>
  <c r="W15" i="2"/>
  <c r="U15" i="2"/>
  <c r="S15" i="2"/>
  <c r="Q15" i="2"/>
  <c r="O15" i="2"/>
  <c r="M15" i="2"/>
  <c r="BA14" i="2"/>
  <c r="AY14" i="2"/>
  <c r="AS14" i="2"/>
  <c r="AQ14" i="2"/>
  <c r="AO14" i="2"/>
  <c r="AM14" i="2"/>
  <c r="AK14" i="2"/>
  <c r="AI14" i="2"/>
  <c r="AE14" i="2"/>
  <c r="AC14" i="2"/>
  <c r="AA14" i="2"/>
  <c r="Y14" i="2"/>
  <c r="W14" i="2"/>
  <c r="U14" i="2"/>
  <c r="Q14" i="2"/>
  <c r="O14" i="2"/>
  <c r="M14" i="2"/>
  <c r="AO37" i="2"/>
  <c r="AN34" i="2"/>
  <c r="V34" i="2"/>
  <c r="AN32" i="2" l="1"/>
  <c r="BA339" i="2" l="1"/>
  <c r="AY339" i="2"/>
  <c r="AS339" i="2"/>
  <c r="AQ339" i="2"/>
  <c r="AO339" i="2"/>
  <c r="AM339" i="2"/>
  <c r="AK339" i="2"/>
  <c r="Y339" i="2"/>
  <c r="W339" i="2"/>
  <c r="U339" i="2"/>
  <c r="S339" i="2"/>
  <c r="Q339" i="2"/>
  <c r="O339" i="2"/>
  <c r="L339" i="2"/>
  <c r="M339" i="2" s="1"/>
  <c r="BA360" i="2"/>
  <c r="AY360" i="2"/>
  <c r="AS360" i="2"/>
  <c r="AQ360" i="2"/>
  <c r="AO360" i="2"/>
  <c r="AM360" i="2"/>
  <c r="AK360" i="2"/>
  <c r="S360" i="2"/>
  <c r="K360" i="2"/>
  <c r="BA359" i="2"/>
  <c r="AY359" i="2"/>
  <c r="AS359" i="2"/>
  <c r="AO359" i="2"/>
  <c r="AM359" i="2"/>
  <c r="S359" i="2"/>
  <c r="K359" i="2"/>
  <c r="BA358" i="2"/>
  <c r="AY358" i="2"/>
  <c r="AS358" i="2"/>
  <c r="AO358" i="2"/>
  <c r="AM358" i="2"/>
  <c r="AG358" i="2"/>
  <c r="S358" i="2"/>
  <c r="K358" i="2"/>
  <c r="BA357" i="2"/>
  <c r="AY357" i="2"/>
  <c r="AS357" i="2"/>
  <c r="AQ357" i="2"/>
  <c r="AO357" i="2"/>
  <c r="AM357" i="2"/>
  <c r="Y357" i="2"/>
  <c r="S357" i="2"/>
  <c r="Q357" i="2"/>
  <c r="O357" i="2"/>
  <c r="M357" i="2"/>
  <c r="K357" i="2"/>
  <c r="BA88" i="2" l="1"/>
  <c r="AY88" i="2"/>
  <c r="AS88" i="2"/>
  <c r="AO88" i="2"/>
  <c r="AM88" i="2"/>
  <c r="AK88" i="2"/>
  <c r="AC88" i="2"/>
  <c r="Y88" i="2"/>
  <c r="W88" i="2"/>
  <c r="U88" i="2"/>
  <c r="S88" i="2"/>
  <c r="Q88" i="2"/>
  <c r="O88" i="2"/>
  <c r="M88" i="2"/>
  <c r="BA135" i="2"/>
  <c r="AY135" i="2"/>
  <c r="AS135" i="2"/>
  <c r="AO135" i="2"/>
  <c r="AM135" i="2"/>
  <c r="AG135" i="2"/>
  <c r="AE135" i="2"/>
  <c r="AC135" i="2"/>
  <c r="Y135" i="2"/>
  <c r="W135" i="2"/>
  <c r="U135" i="2"/>
  <c r="S135" i="2"/>
  <c r="Q135" i="2"/>
  <c r="N135" i="2"/>
  <c r="O135" i="2" s="1"/>
  <c r="M135" i="2"/>
  <c r="BA134" i="2"/>
  <c r="AY134" i="2"/>
  <c r="AS134" i="2"/>
  <c r="AQ134" i="2"/>
  <c r="AO134" i="2"/>
  <c r="AM134" i="2"/>
  <c r="AG134" i="2"/>
  <c r="AE134" i="2"/>
  <c r="AC134" i="2"/>
  <c r="Y134" i="2"/>
  <c r="W134" i="2"/>
  <c r="U134" i="2"/>
  <c r="S134" i="2"/>
  <c r="Q134" i="2"/>
  <c r="N134" i="2"/>
  <c r="O134" i="2" s="1"/>
  <c r="M134" i="2"/>
  <c r="BA133" i="2"/>
  <c r="AY133" i="2"/>
  <c r="AS133" i="2"/>
  <c r="AO133" i="2"/>
  <c r="AM133" i="2"/>
  <c r="AG133" i="2"/>
  <c r="AE133" i="2"/>
  <c r="AC133" i="2"/>
  <c r="Y133" i="2"/>
  <c r="W133" i="2"/>
  <c r="U133" i="2"/>
  <c r="S133" i="2"/>
  <c r="Q133" i="2"/>
  <c r="N133" i="2"/>
  <c r="O133" i="2" s="1"/>
  <c r="M133" i="2"/>
  <c r="BA132" i="2"/>
  <c r="AY132" i="2"/>
  <c r="AS132" i="2"/>
  <c r="AO132" i="2"/>
  <c r="AM132" i="2"/>
  <c r="AG132" i="2"/>
  <c r="AE132" i="2"/>
  <c r="AC132" i="2"/>
  <c r="Y132" i="2"/>
  <c r="W132" i="2"/>
  <c r="U132" i="2"/>
  <c r="S132" i="2"/>
  <c r="Q132" i="2"/>
  <c r="N132" i="2"/>
  <c r="O132" i="2" s="1"/>
  <c r="M132" i="2"/>
  <c r="BA131" i="2"/>
  <c r="AY131" i="2"/>
  <c r="AS131" i="2"/>
  <c r="AO131" i="2"/>
  <c r="AM131" i="2"/>
  <c r="AG131" i="2"/>
  <c r="AE131" i="2"/>
  <c r="AC131" i="2"/>
  <c r="Y131" i="2"/>
  <c r="W131" i="2"/>
  <c r="U131" i="2"/>
  <c r="S131" i="2"/>
  <c r="Q131" i="2"/>
  <c r="N131" i="2"/>
  <c r="O131" i="2" s="1"/>
  <c r="M131" i="2"/>
  <c r="BA130" i="2"/>
  <c r="AY130" i="2"/>
  <c r="AS130" i="2"/>
  <c r="AO130" i="2"/>
  <c r="AM130" i="2"/>
  <c r="AG130" i="2"/>
  <c r="AE130" i="2"/>
  <c r="AC130" i="2"/>
  <c r="Y130" i="2"/>
  <c r="W130" i="2"/>
  <c r="U130" i="2"/>
  <c r="S130" i="2"/>
  <c r="Q130" i="2"/>
  <c r="N130" i="2"/>
  <c r="O130" i="2" s="1"/>
  <c r="M130" i="2"/>
  <c r="BA129" i="2"/>
  <c r="AY129" i="2"/>
  <c r="AS129" i="2"/>
  <c r="AQ129" i="2"/>
  <c r="AO129" i="2"/>
  <c r="AM129" i="2"/>
  <c r="AG129" i="2"/>
  <c r="AE129" i="2"/>
  <c r="AC129" i="2"/>
  <c r="Y129" i="2"/>
  <c r="W129" i="2"/>
  <c r="U129" i="2"/>
  <c r="S129" i="2"/>
  <c r="Q129" i="2"/>
  <c r="O129" i="2"/>
  <c r="M129" i="2"/>
  <c r="BA128" i="2"/>
  <c r="AY128" i="2"/>
  <c r="AS128" i="2"/>
  <c r="AO128" i="2"/>
  <c r="AM128" i="2"/>
  <c r="AG128" i="2"/>
  <c r="AE128" i="2"/>
  <c r="AC128" i="2"/>
  <c r="Y128" i="2"/>
  <c r="W128" i="2"/>
  <c r="U128" i="2"/>
  <c r="S128" i="2"/>
  <c r="Q128" i="2"/>
  <c r="O128" i="2"/>
  <c r="M128" i="2"/>
  <c r="BA127" i="2"/>
  <c r="AY127" i="2"/>
  <c r="AS127" i="2"/>
  <c r="AO127" i="2"/>
  <c r="AM127" i="2"/>
  <c r="AG127" i="2"/>
  <c r="AE127" i="2"/>
  <c r="AC127" i="2"/>
  <c r="Y127" i="2"/>
  <c r="W127" i="2"/>
  <c r="U127" i="2"/>
  <c r="S127" i="2"/>
  <c r="Q127" i="2"/>
  <c r="N127" i="2"/>
  <c r="O127" i="2" s="1"/>
  <c r="M127" i="2"/>
  <c r="I127" i="2"/>
  <c r="F361" i="2" l="1"/>
  <c r="G361" i="2"/>
  <c r="Q361" i="2" s="1"/>
  <c r="J361" i="2"/>
  <c r="L361" i="2"/>
  <c r="N361" i="2"/>
  <c r="P361" i="2"/>
  <c r="R361" i="2"/>
  <c r="T361" i="2"/>
  <c r="V361" i="2"/>
  <c r="X361" i="2"/>
  <c r="AF361" i="2"/>
  <c r="AL361" i="2"/>
  <c r="AN361" i="2"/>
  <c r="AR361" i="2"/>
  <c r="AT361" i="2"/>
  <c r="AU361" i="2"/>
  <c r="AV361" i="2"/>
  <c r="AW361" i="2"/>
  <c r="AX361" i="2"/>
  <c r="AZ361" i="2"/>
  <c r="S361" i="2" l="1"/>
  <c r="AM361" i="2"/>
  <c r="AG361" i="2"/>
  <c r="K361" i="2"/>
  <c r="W361" i="2"/>
  <c r="BA361" i="2"/>
  <c r="Y361" i="2"/>
  <c r="AS361" i="2"/>
  <c r="O361" i="2"/>
  <c r="AY361" i="2"/>
  <c r="AO361" i="2"/>
  <c r="M361" i="2"/>
  <c r="U361" i="2"/>
  <c r="BA274" i="2"/>
  <c r="AY274" i="2"/>
  <c r="AS274" i="2"/>
  <c r="AO274" i="2"/>
  <c r="AM274" i="2"/>
  <c r="Y274" i="2"/>
  <c r="W274" i="2"/>
  <c r="U274" i="2"/>
  <c r="S274" i="2"/>
  <c r="Q274" i="2"/>
  <c r="O274" i="2"/>
  <c r="M274" i="2"/>
  <c r="BA273" i="2"/>
  <c r="AY273" i="2"/>
  <c r="AS273" i="2"/>
  <c r="AO273" i="2"/>
  <c r="AM273" i="2"/>
  <c r="Y273" i="2"/>
  <c r="W273" i="2"/>
  <c r="U273" i="2"/>
  <c r="S273" i="2"/>
  <c r="Q273" i="2"/>
  <c r="O273" i="2"/>
  <c r="M273" i="2"/>
  <c r="BA272" i="2"/>
  <c r="AY272" i="2"/>
  <c r="AS272" i="2"/>
  <c r="AO272" i="2"/>
  <c r="AM272" i="2"/>
  <c r="Y272" i="2"/>
  <c r="W272" i="2"/>
  <c r="U272" i="2"/>
  <c r="S272" i="2"/>
  <c r="Q272" i="2"/>
  <c r="O272" i="2"/>
  <c r="M272" i="2"/>
  <c r="BA271" i="2"/>
  <c r="AY271" i="2"/>
  <c r="AS271" i="2"/>
  <c r="AO271" i="2"/>
  <c r="AM271" i="2"/>
  <c r="Y271" i="2"/>
  <c r="W271" i="2"/>
  <c r="U271" i="2"/>
  <c r="S271" i="2"/>
  <c r="Q271" i="2"/>
  <c r="O271" i="2"/>
  <c r="M271" i="2"/>
  <c r="BA270" i="2"/>
  <c r="AY270" i="2"/>
  <c r="AS270" i="2"/>
  <c r="AO270" i="2"/>
  <c r="AM270" i="2"/>
  <c r="AC270" i="2"/>
  <c r="Y270" i="2"/>
  <c r="W270" i="2"/>
  <c r="U270" i="2"/>
  <c r="S270" i="2"/>
  <c r="Q270" i="2"/>
  <c r="O270" i="2"/>
  <c r="M270" i="2"/>
  <c r="BA269" i="2"/>
  <c r="AY269" i="2"/>
  <c r="AS269" i="2"/>
  <c r="AO269" i="2"/>
  <c r="AM269" i="2"/>
  <c r="AC269" i="2"/>
  <c r="Y269" i="2"/>
  <c r="W269" i="2"/>
  <c r="U269" i="2"/>
  <c r="S269" i="2"/>
  <c r="Q269" i="2"/>
  <c r="O269" i="2"/>
  <c r="M269" i="2"/>
  <c r="BA268" i="2"/>
  <c r="AY268" i="2"/>
  <c r="AS268" i="2"/>
  <c r="AO268" i="2"/>
  <c r="AM268" i="2"/>
  <c r="AC268" i="2"/>
  <c r="Y268" i="2"/>
  <c r="W268" i="2"/>
  <c r="U268" i="2"/>
  <c r="S268" i="2"/>
  <c r="Q268" i="2"/>
  <c r="O268" i="2"/>
  <c r="M268" i="2"/>
  <c r="BA267" i="2"/>
  <c r="AY267" i="2"/>
  <c r="AS267" i="2"/>
  <c r="AO267" i="2"/>
  <c r="AM267" i="2"/>
  <c r="AC267" i="2"/>
  <c r="Y267" i="2"/>
  <c r="W267" i="2"/>
  <c r="U267" i="2"/>
  <c r="S267" i="2"/>
  <c r="Q267" i="2"/>
  <c r="O267" i="2"/>
  <c r="M267" i="2"/>
  <c r="BA266" i="2"/>
  <c r="AY266" i="2"/>
  <c r="AS266" i="2"/>
  <c r="AO266" i="2"/>
  <c r="AM266" i="2"/>
  <c r="Y266" i="2"/>
  <c r="W266" i="2"/>
  <c r="U266" i="2"/>
  <c r="S266" i="2"/>
  <c r="Q266" i="2"/>
  <c r="O266" i="2"/>
  <c r="M266" i="2"/>
  <c r="BA265" i="2"/>
  <c r="AY265" i="2"/>
  <c r="AS265" i="2"/>
  <c r="AO265" i="2"/>
  <c r="AM265" i="2"/>
  <c r="Y265" i="2"/>
  <c r="U265" i="2"/>
  <c r="S265" i="2"/>
  <c r="Q265" i="2"/>
  <c r="O265" i="2"/>
  <c r="M265" i="2"/>
  <c r="BA264" i="2"/>
  <c r="AY264" i="2"/>
  <c r="AS264" i="2"/>
  <c r="AO264" i="2"/>
  <c r="AM264" i="2"/>
  <c r="Y264" i="2"/>
  <c r="W264" i="2"/>
  <c r="U264" i="2"/>
  <c r="S264" i="2"/>
  <c r="Q264" i="2"/>
  <c r="O264" i="2"/>
  <c r="M264" i="2"/>
  <c r="BA263" i="2"/>
  <c r="AY263" i="2"/>
  <c r="AS263" i="2"/>
  <c r="AO263" i="2"/>
  <c r="AM263" i="2"/>
  <c r="Y263" i="2"/>
  <c r="W263" i="2"/>
  <c r="U263" i="2"/>
  <c r="S263" i="2"/>
  <c r="Q263" i="2"/>
  <c r="O263" i="2"/>
  <c r="M263" i="2"/>
  <c r="BA262" i="2"/>
  <c r="AY262" i="2"/>
  <c r="AS262" i="2"/>
  <c r="AO262" i="2"/>
  <c r="AM262" i="2"/>
  <c r="Y262" i="2"/>
  <c r="W262" i="2"/>
  <c r="U262" i="2"/>
  <c r="S262" i="2"/>
  <c r="Q262" i="2"/>
  <c r="O262" i="2"/>
  <c r="M262" i="2"/>
  <c r="BA261" i="2"/>
  <c r="AY261" i="2"/>
  <c r="AS261" i="2"/>
  <c r="AO261" i="2"/>
  <c r="AM261" i="2"/>
  <c r="AC261" i="2"/>
  <c r="Y261" i="2"/>
  <c r="W261" i="2"/>
  <c r="U261" i="2"/>
  <c r="S261" i="2"/>
  <c r="Q261" i="2"/>
  <c r="O261" i="2"/>
  <c r="M261" i="2"/>
  <c r="BA101" i="2" l="1"/>
  <c r="AY101" i="2"/>
  <c r="AS101" i="2"/>
  <c r="AO101" i="2"/>
  <c r="AM101" i="2"/>
  <c r="Y101" i="2"/>
  <c r="W101" i="2"/>
  <c r="U101" i="2"/>
  <c r="S101" i="2"/>
  <c r="Q101" i="2"/>
  <c r="O101" i="2"/>
  <c r="M101" i="2"/>
  <c r="K101" i="2"/>
  <c r="BA100" i="2"/>
  <c r="AY100" i="2"/>
  <c r="AS100" i="2"/>
  <c r="AO100" i="2"/>
  <c r="AM100" i="2"/>
  <c r="Y100" i="2"/>
  <c r="W100" i="2"/>
  <c r="U100" i="2"/>
  <c r="S100" i="2"/>
  <c r="Q100" i="2"/>
  <c r="O100" i="2"/>
  <c r="M100" i="2"/>
  <c r="K100" i="2"/>
  <c r="BA99" i="2"/>
  <c r="AY99" i="2"/>
  <c r="AS99" i="2"/>
  <c r="AO99" i="2"/>
  <c r="AM99" i="2"/>
  <c r="Y99" i="2"/>
  <c r="W99" i="2"/>
  <c r="U99" i="2"/>
  <c r="S99" i="2"/>
  <c r="Q99" i="2"/>
  <c r="O99" i="2"/>
  <c r="M99" i="2"/>
  <c r="K99" i="2"/>
  <c r="BA98" i="2"/>
  <c r="AY98" i="2"/>
  <c r="AS98" i="2"/>
  <c r="AO98" i="2"/>
  <c r="AM98" i="2"/>
  <c r="Y98" i="2"/>
  <c r="W98" i="2"/>
  <c r="U98" i="2"/>
  <c r="S98" i="2"/>
  <c r="Q98" i="2"/>
  <c r="O98" i="2"/>
  <c r="M98" i="2"/>
  <c r="K98" i="2"/>
  <c r="BA97" i="2"/>
  <c r="AY97" i="2"/>
  <c r="AS97" i="2"/>
  <c r="AM97" i="2"/>
  <c r="Y97" i="2"/>
  <c r="W97" i="2"/>
  <c r="U97" i="2"/>
  <c r="S97" i="2"/>
  <c r="Q97" i="2"/>
  <c r="O97" i="2"/>
  <c r="M97" i="2"/>
  <c r="K97" i="2"/>
  <c r="BA96" i="2"/>
  <c r="AY96" i="2"/>
  <c r="AS96" i="2"/>
  <c r="AO96" i="2"/>
  <c r="AM96" i="2"/>
  <c r="Y96" i="2"/>
  <c r="W96" i="2"/>
  <c r="U96" i="2"/>
  <c r="S96" i="2"/>
  <c r="Q96" i="2"/>
  <c r="O96" i="2"/>
  <c r="M96" i="2"/>
  <c r="K96" i="2"/>
  <c r="BA95" i="2"/>
  <c r="AY95" i="2"/>
  <c r="AS95" i="2"/>
  <c r="AO95" i="2"/>
  <c r="AM95" i="2"/>
  <c r="Y95" i="2"/>
  <c r="W95" i="2"/>
  <c r="U95" i="2"/>
  <c r="S95" i="2"/>
  <c r="Q95" i="2"/>
  <c r="O95" i="2"/>
  <c r="M95" i="2"/>
  <c r="I95" i="2"/>
  <c r="BA91" i="2"/>
  <c r="AY91" i="2"/>
  <c r="AS91" i="2"/>
  <c r="AO91" i="2"/>
  <c r="AM91" i="2"/>
  <c r="Y91" i="2"/>
  <c r="W91" i="2"/>
  <c r="U91" i="2"/>
  <c r="S91" i="2"/>
  <c r="Q91" i="2"/>
  <c r="O91" i="2"/>
  <c r="M91" i="2"/>
  <c r="I91" i="2"/>
  <c r="BA31" i="2" l="1"/>
  <c r="AY31" i="2"/>
  <c r="AS31" i="2"/>
  <c r="AO31" i="2"/>
  <c r="AM31" i="2"/>
  <c r="Y31" i="2"/>
  <c r="W31" i="2"/>
  <c r="U31" i="2"/>
  <c r="S31" i="2"/>
  <c r="Q31" i="2"/>
  <c r="O31" i="2"/>
  <c r="M31" i="2"/>
  <c r="BA30" i="2"/>
  <c r="AY30" i="2"/>
  <c r="AS30" i="2"/>
  <c r="AO30" i="2"/>
  <c r="AM30" i="2"/>
  <c r="Y30" i="2"/>
  <c r="W30" i="2"/>
  <c r="U30" i="2"/>
  <c r="S30" i="2"/>
  <c r="Q30" i="2"/>
  <c r="O30" i="2"/>
  <c r="M30" i="2"/>
  <c r="BA29" i="2"/>
  <c r="AY29" i="2"/>
  <c r="AS29" i="2"/>
  <c r="AO29" i="2"/>
  <c r="AM29" i="2"/>
  <c r="Y29" i="2"/>
  <c r="W29" i="2"/>
  <c r="U29" i="2"/>
  <c r="S29" i="2"/>
  <c r="Q29" i="2"/>
  <c r="O29" i="2"/>
  <c r="M29" i="2"/>
  <c r="BA28" i="2"/>
  <c r="AY28" i="2"/>
  <c r="AS28" i="2"/>
  <c r="AO28" i="2"/>
  <c r="AM28" i="2"/>
  <c r="AA28" i="2"/>
  <c r="Y28" i="2"/>
  <c r="W28" i="2"/>
  <c r="U28" i="2"/>
  <c r="S28" i="2"/>
  <c r="Q28" i="2"/>
  <c r="O28" i="2"/>
  <c r="M28" i="2"/>
  <c r="BA27" i="2"/>
  <c r="AY27" i="2"/>
  <c r="AS27" i="2"/>
  <c r="AO27" i="2"/>
  <c r="AM27" i="2"/>
  <c r="AK27" i="2"/>
  <c r="Y27" i="2"/>
  <c r="W27" i="2"/>
  <c r="U27" i="2"/>
  <c r="S27" i="2"/>
  <c r="Q27" i="2"/>
  <c r="O27" i="2"/>
  <c r="M27" i="2"/>
  <c r="BA26" i="2"/>
  <c r="AY26" i="2"/>
  <c r="AS26" i="2"/>
  <c r="AO26" i="2"/>
  <c r="AM26" i="2"/>
  <c r="Y26" i="2"/>
  <c r="W26" i="2"/>
  <c r="U26" i="2"/>
  <c r="S26" i="2"/>
  <c r="Q26" i="2"/>
  <c r="O26" i="2"/>
  <c r="M26" i="2"/>
  <c r="BA83" i="2" l="1"/>
  <c r="AY83" i="2"/>
  <c r="AS83" i="2"/>
  <c r="AO83" i="2"/>
  <c r="AM83" i="2"/>
  <c r="AG83" i="2"/>
  <c r="AA83" i="2"/>
  <c r="Y83" i="2"/>
  <c r="W83" i="2"/>
  <c r="U83" i="2"/>
  <c r="S83" i="2"/>
  <c r="Q83" i="2"/>
  <c r="O83" i="2"/>
  <c r="M83" i="2"/>
  <c r="BA82" i="2"/>
  <c r="AY82" i="2"/>
  <c r="AS82" i="2"/>
  <c r="AO82" i="2"/>
  <c r="AM82" i="2"/>
  <c r="AG82" i="2"/>
  <c r="Y82" i="2"/>
  <c r="W82" i="2"/>
  <c r="U82" i="2"/>
  <c r="S82" i="2"/>
  <c r="Q82" i="2"/>
  <c r="O82" i="2"/>
  <c r="M82" i="2"/>
  <c r="BA81" i="2"/>
  <c r="AY81" i="2"/>
  <c r="AS81" i="2"/>
  <c r="AO81" i="2"/>
  <c r="AM81" i="2"/>
  <c r="Y81" i="2"/>
  <c r="W81" i="2"/>
  <c r="U81" i="2"/>
  <c r="S81" i="2"/>
  <c r="Q81" i="2"/>
  <c r="O81" i="2"/>
  <c r="M81" i="2"/>
  <c r="BA80" i="2"/>
  <c r="AY80" i="2"/>
  <c r="AS80" i="2"/>
  <c r="AO80" i="2"/>
  <c r="AM80" i="2"/>
  <c r="Y80" i="2"/>
  <c r="W80" i="2"/>
  <c r="U80" i="2"/>
  <c r="S80" i="2"/>
  <c r="Q80" i="2"/>
  <c r="O80" i="2"/>
  <c r="M80" i="2"/>
  <c r="BA79" i="2"/>
  <c r="AY79" i="2"/>
  <c r="AS79" i="2"/>
  <c r="AO79" i="2"/>
  <c r="AM79" i="2"/>
  <c r="AA79" i="2"/>
  <c r="Y79" i="2"/>
  <c r="W79" i="2"/>
  <c r="U79" i="2"/>
  <c r="S79" i="2"/>
  <c r="Q79" i="2"/>
  <c r="O79" i="2"/>
  <c r="M79" i="2"/>
  <c r="AS308" i="2" l="1"/>
  <c r="AQ308" i="2"/>
  <c r="AM308" i="2"/>
  <c r="AK308" i="2"/>
  <c r="Y308" i="2"/>
  <c r="W308" i="2"/>
  <c r="U308" i="2"/>
  <c r="S308" i="2"/>
  <c r="Q308" i="2"/>
  <c r="O308" i="2"/>
  <c r="M308" i="2"/>
  <c r="K308" i="2"/>
  <c r="AS307" i="2"/>
  <c r="AQ307" i="2"/>
  <c r="AM307" i="2"/>
  <c r="AK307" i="2"/>
  <c r="Y307" i="2"/>
  <c r="W307" i="2"/>
  <c r="U307" i="2"/>
  <c r="S307" i="2"/>
  <c r="Q307" i="2"/>
  <c r="O307" i="2"/>
  <c r="M307" i="2"/>
  <c r="K307" i="2"/>
  <c r="AS306" i="2"/>
  <c r="AQ306" i="2"/>
  <c r="AM306" i="2"/>
  <c r="AK306" i="2"/>
  <c r="Y306" i="2"/>
  <c r="W306" i="2"/>
  <c r="U306" i="2"/>
  <c r="S306" i="2"/>
  <c r="Q306" i="2"/>
  <c r="O306" i="2"/>
  <c r="M306" i="2"/>
  <c r="K306" i="2"/>
  <c r="AS305" i="2"/>
  <c r="AQ305" i="2"/>
  <c r="AM305" i="2"/>
  <c r="AK305" i="2"/>
  <c r="Y305" i="2"/>
  <c r="W305" i="2"/>
  <c r="U305" i="2"/>
  <c r="S305" i="2"/>
  <c r="Q305" i="2"/>
  <c r="O305" i="2"/>
  <c r="M305" i="2"/>
  <c r="K305" i="2"/>
  <c r="AS304" i="2"/>
  <c r="AQ304" i="2"/>
  <c r="AM304" i="2"/>
  <c r="AK304" i="2"/>
  <c r="Y304" i="2"/>
  <c r="W304" i="2"/>
  <c r="U304" i="2"/>
  <c r="S304" i="2"/>
  <c r="Q304" i="2"/>
  <c r="O304" i="2"/>
  <c r="M304" i="2"/>
  <c r="K304" i="2"/>
  <c r="AS303" i="2"/>
  <c r="AQ303" i="2"/>
  <c r="AM303" i="2"/>
  <c r="AK303" i="2"/>
  <c r="Y303" i="2"/>
  <c r="W303" i="2"/>
  <c r="U303" i="2"/>
  <c r="S303" i="2"/>
  <c r="Q303" i="2"/>
  <c r="O303" i="2"/>
  <c r="M303" i="2"/>
  <c r="K303" i="2"/>
  <c r="AS302" i="2"/>
  <c r="AQ302" i="2"/>
  <c r="AM302" i="2"/>
  <c r="AK302" i="2"/>
  <c r="Y302" i="2"/>
  <c r="W302" i="2"/>
  <c r="U302" i="2"/>
  <c r="S302" i="2"/>
  <c r="Q302" i="2"/>
  <c r="O302" i="2"/>
  <c r="M302" i="2"/>
  <c r="K302" i="2"/>
  <c r="BA299" i="2" l="1"/>
  <c r="AY299" i="2"/>
  <c r="AS299" i="2"/>
  <c r="AO299" i="2"/>
  <c r="AM299" i="2"/>
  <c r="AE299" i="2"/>
  <c r="Y299" i="2"/>
  <c r="W299" i="2"/>
  <c r="U299" i="2"/>
  <c r="S299" i="2"/>
  <c r="Q299" i="2"/>
  <c r="O299" i="2"/>
  <c r="M299" i="2"/>
  <c r="Y319" i="2" l="1"/>
  <c r="Y318" i="2"/>
  <c r="Y317" i="2"/>
  <c r="M317" i="2"/>
  <c r="M316" i="2"/>
  <c r="Y315" i="2"/>
  <c r="M315" i="2"/>
  <c r="Y314" i="2"/>
  <c r="M314" i="2"/>
  <c r="AE313" i="2"/>
  <c r="Y313" i="2"/>
  <c r="M313" i="2"/>
  <c r="AC312" i="2"/>
  <c r="Y312" i="2"/>
  <c r="M312" i="2"/>
  <c r="BA214" i="2" l="1"/>
  <c r="AY214" i="2"/>
  <c r="AS214" i="2"/>
  <c r="AQ214" i="2"/>
  <c r="AO214" i="2"/>
  <c r="AM214" i="2"/>
  <c r="Y214" i="2"/>
  <c r="W214" i="2"/>
  <c r="U214" i="2"/>
  <c r="S214" i="2"/>
  <c r="Q214" i="2"/>
  <c r="O214" i="2"/>
  <c r="M214" i="2"/>
  <c r="BA213" i="2"/>
  <c r="AY213" i="2"/>
  <c r="AS213" i="2"/>
  <c r="AQ213" i="2"/>
  <c r="AO213" i="2"/>
  <c r="AM213" i="2"/>
  <c r="Y213" i="2"/>
  <c r="W213" i="2"/>
  <c r="U213" i="2"/>
  <c r="S213" i="2"/>
  <c r="Q213" i="2"/>
  <c r="O213" i="2"/>
  <c r="M213" i="2"/>
  <c r="BA212" i="2"/>
  <c r="AY212" i="2"/>
  <c r="AS212" i="2"/>
  <c r="AQ212" i="2"/>
  <c r="AO212" i="2"/>
  <c r="AM212" i="2"/>
  <c r="Y212" i="2"/>
  <c r="W212" i="2"/>
  <c r="U212" i="2"/>
  <c r="S212" i="2"/>
  <c r="Q212" i="2"/>
  <c r="O212" i="2"/>
  <c r="M212" i="2"/>
  <c r="BA199" i="2" l="1"/>
  <c r="AY199" i="2"/>
  <c r="AS199" i="2"/>
  <c r="AQ199" i="2"/>
  <c r="AO199" i="2"/>
  <c r="AM199" i="2"/>
  <c r="AG199" i="2"/>
  <c r="Y199" i="2"/>
  <c r="W199" i="2"/>
  <c r="U199" i="2"/>
  <c r="S199" i="2"/>
  <c r="Q199" i="2"/>
  <c r="O199" i="2"/>
  <c r="M199" i="2"/>
  <c r="BA198" i="2"/>
  <c r="AY198" i="2"/>
  <c r="AS198" i="2"/>
  <c r="AQ198" i="2"/>
  <c r="AO198" i="2"/>
  <c r="AM198" i="2"/>
  <c r="AG198" i="2"/>
  <c r="Y198" i="2"/>
  <c r="W198" i="2"/>
  <c r="U198" i="2"/>
  <c r="S198" i="2"/>
  <c r="Q198" i="2"/>
  <c r="O198" i="2"/>
  <c r="M198" i="2"/>
  <c r="BA197" i="2"/>
  <c r="AY197" i="2"/>
  <c r="AS197" i="2"/>
  <c r="AQ197" i="2"/>
  <c r="AO197" i="2"/>
  <c r="AM197" i="2"/>
  <c r="AG197" i="2"/>
  <c r="Y197" i="2"/>
  <c r="W197" i="2"/>
  <c r="U197" i="2"/>
  <c r="S197" i="2"/>
  <c r="Q197" i="2"/>
  <c r="O197" i="2"/>
  <c r="M197" i="2"/>
  <c r="BA196" i="2"/>
  <c r="AY196" i="2"/>
  <c r="AS196" i="2"/>
  <c r="AQ196" i="2"/>
  <c r="AO196" i="2"/>
  <c r="AM196" i="2"/>
  <c r="AG196" i="2"/>
  <c r="Y196" i="2"/>
  <c r="W196" i="2"/>
  <c r="U196" i="2"/>
  <c r="S196" i="2"/>
  <c r="Q196" i="2"/>
  <c r="O196" i="2"/>
  <c r="M196" i="2"/>
  <c r="BA194" i="2"/>
  <c r="AY194" i="2"/>
  <c r="AS194" i="2"/>
  <c r="AQ194" i="2"/>
  <c r="AO194" i="2"/>
  <c r="AM194" i="2"/>
  <c r="AG194" i="2"/>
  <c r="AA194" i="2"/>
  <c r="Y194" i="2"/>
  <c r="W194" i="2"/>
  <c r="U194" i="2"/>
  <c r="S194" i="2"/>
  <c r="Q194" i="2"/>
  <c r="O194" i="2"/>
  <c r="M194" i="2"/>
  <c r="I194" i="2"/>
  <c r="BA176" i="2" l="1"/>
  <c r="AY176" i="2"/>
  <c r="AS176" i="2"/>
  <c r="AO176" i="2"/>
  <c r="AM176" i="2"/>
  <c r="W176" i="2"/>
  <c r="U176" i="2"/>
  <c r="S176" i="2"/>
  <c r="Q176" i="2"/>
  <c r="O176" i="2"/>
  <c r="M176" i="2"/>
  <c r="K176" i="2"/>
  <c r="BA175" i="2"/>
  <c r="AY175" i="2"/>
  <c r="AS175" i="2"/>
  <c r="AO175" i="2"/>
  <c r="AM175" i="2"/>
  <c r="W175" i="2"/>
  <c r="U175" i="2"/>
  <c r="S175" i="2"/>
  <c r="Q175" i="2"/>
  <c r="O175" i="2"/>
  <c r="M175" i="2"/>
  <c r="K175" i="2"/>
  <c r="BA174" i="2"/>
  <c r="AY174" i="2"/>
  <c r="AS174" i="2"/>
  <c r="AO174" i="2"/>
  <c r="AM174" i="2"/>
  <c r="W174" i="2"/>
  <c r="U174" i="2"/>
  <c r="S174" i="2"/>
  <c r="Q174" i="2"/>
  <c r="O174" i="2"/>
  <c r="M174" i="2"/>
  <c r="K174" i="2"/>
  <c r="BA173" i="2"/>
  <c r="AY173" i="2"/>
  <c r="AS173" i="2"/>
  <c r="AO173" i="2"/>
  <c r="AM173" i="2"/>
  <c r="W173" i="2"/>
  <c r="U173" i="2"/>
  <c r="S173" i="2"/>
  <c r="Q173" i="2"/>
  <c r="O173" i="2"/>
  <c r="M173" i="2"/>
  <c r="K173" i="2"/>
  <c r="BA172" i="2"/>
  <c r="AY172" i="2"/>
  <c r="AS172" i="2"/>
  <c r="AO172" i="2"/>
  <c r="AM172" i="2"/>
  <c r="W172" i="2"/>
  <c r="U172" i="2"/>
  <c r="S172" i="2"/>
  <c r="Q172" i="2"/>
  <c r="O172" i="2"/>
  <c r="M172" i="2"/>
  <c r="K172" i="2"/>
  <c r="BA171" i="2"/>
  <c r="AY171" i="2"/>
  <c r="AS171" i="2"/>
  <c r="AO171" i="2"/>
  <c r="AM171" i="2"/>
  <c r="W171" i="2"/>
  <c r="U171" i="2"/>
  <c r="S171" i="2"/>
  <c r="Q171" i="2"/>
  <c r="O171" i="2"/>
  <c r="M171" i="2"/>
  <c r="K171" i="2"/>
  <c r="BA170" i="2"/>
  <c r="AY170" i="2"/>
  <c r="AS170" i="2"/>
  <c r="AO170" i="2"/>
  <c r="AM170" i="2"/>
  <c r="W170" i="2"/>
  <c r="U170" i="2"/>
  <c r="S170" i="2"/>
  <c r="Q170" i="2"/>
  <c r="O170" i="2"/>
  <c r="M170" i="2"/>
  <c r="K170" i="2"/>
  <c r="BA168" i="2"/>
  <c r="AY168" i="2"/>
  <c r="AS168" i="2"/>
  <c r="AO168" i="2"/>
  <c r="AM168" i="2"/>
  <c r="W168" i="2"/>
  <c r="U168" i="2"/>
  <c r="S168" i="2"/>
  <c r="Q168" i="2"/>
  <c r="O168" i="2"/>
  <c r="M168" i="2"/>
  <c r="K168" i="2"/>
  <c r="BA167" i="2"/>
  <c r="AY167" i="2"/>
  <c r="AS167" i="2"/>
  <c r="AO167" i="2"/>
  <c r="AM167" i="2"/>
  <c r="W167" i="2"/>
  <c r="U167" i="2"/>
  <c r="S167" i="2"/>
  <c r="Q167" i="2"/>
  <c r="O167" i="2"/>
  <c r="M167" i="2"/>
  <c r="K167" i="2"/>
  <c r="BA166" i="2"/>
  <c r="AY166" i="2"/>
  <c r="AS166" i="2"/>
  <c r="AO166" i="2"/>
  <c r="AM166" i="2"/>
  <c r="W166" i="2"/>
  <c r="U166" i="2"/>
  <c r="S166" i="2"/>
  <c r="Q166" i="2"/>
  <c r="O166" i="2"/>
  <c r="M166" i="2"/>
  <c r="K166" i="2"/>
  <c r="BA165" i="2"/>
  <c r="AY165" i="2"/>
  <c r="AS165" i="2"/>
  <c r="AO165" i="2"/>
  <c r="AM165" i="2"/>
  <c r="W165" i="2"/>
  <c r="U165" i="2"/>
  <c r="S165" i="2"/>
  <c r="Q165" i="2"/>
  <c r="O165" i="2"/>
  <c r="M165" i="2"/>
  <c r="K165" i="2"/>
  <c r="BA164" i="2"/>
  <c r="AY164" i="2"/>
  <c r="AS164" i="2"/>
  <c r="AO164" i="2"/>
  <c r="AM164" i="2"/>
  <c r="W164" i="2"/>
  <c r="U164" i="2"/>
  <c r="S164" i="2"/>
  <c r="Q164" i="2"/>
  <c r="O164" i="2"/>
  <c r="M164" i="2"/>
  <c r="K164" i="2"/>
  <c r="BA157" i="2"/>
  <c r="AY157" i="2"/>
  <c r="AS157" i="2"/>
  <c r="AO157" i="2"/>
  <c r="AM157" i="2"/>
  <c r="W157" i="2"/>
  <c r="U157" i="2"/>
  <c r="S157" i="2"/>
  <c r="Q157" i="2"/>
  <c r="O157" i="2"/>
  <c r="M157" i="2"/>
  <c r="I157" i="2"/>
  <c r="AY18" i="2" l="1"/>
  <c r="AY19" i="2"/>
  <c r="AY20" i="2"/>
  <c r="AY21" i="2"/>
  <c r="AY22" i="2"/>
  <c r="AY23" i="2"/>
  <c r="AY24" i="2"/>
  <c r="BA18" i="2"/>
  <c r="BA19" i="2"/>
  <c r="BA20" i="2"/>
  <c r="BA21" i="2"/>
  <c r="BA22" i="2"/>
  <c r="BA23" i="2"/>
  <c r="BA24" i="2"/>
  <c r="AS24" i="2"/>
  <c r="AQ24" i="2"/>
  <c r="AO24" i="2"/>
  <c r="AM24" i="2"/>
  <c r="AA24" i="2"/>
  <c r="Y24" i="2"/>
  <c r="W24" i="2"/>
  <c r="U24" i="2"/>
  <c r="S24" i="2"/>
  <c r="Q24" i="2"/>
  <c r="O24" i="2"/>
  <c r="M24" i="2"/>
  <c r="AS23" i="2"/>
  <c r="AQ23" i="2"/>
  <c r="AO23" i="2"/>
  <c r="AM23" i="2"/>
  <c r="AA23" i="2"/>
  <c r="Y23" i="2"/>
  <c r="W23" i="2"/>
  <c r="U23" i="2"/>
  <c r="S23" i="2"/>
  <c r="Q23" i="2"/>
  <c r="O23" i="2"/>
  <c r="M23" i="2"/>
  <c r="AS22" i="2"/>
  <c r="AO22" i="2"/>
  <c r="AM22" i="2"/>
  <c r="Y22" i="2"/>
  <c r="W22" i="2"/>
  <c r="U22" i="2"/>
  <c r="S22" i="2"/>
  <c r="Q22" i="2"/>
  <c r="O22" i="2"/>
  <c r="M22" i="2"/>
  <c r="AS21" i="2"/>
  <c r="AO21" i="2"/>
  <c r="AM21" i="2"/>
  <c r="Y21" i="2"/>
  <c r="W21" i="2"/>
  <c r="U21" i="2"/>
  <c r="S21" i="2"/>
  <c r="Q21" i="2"/>
  <c r="O21" i="2"/>
  <c r="M21" i="2"/>
  <c r="AS20" i="2"/>
  <c r="AQ20" i="2"/>
  <c r="AO20" i="2"/>
  <c r="AM20" i="2"/>
  <c r="AK20" i="2"/>
  <c r="AC20" i="2"/>
  <c r="AA20" i="2"/>
  <c r="Y20" i="2"/>
  <c r="W20" i="2"/>
  <c r="U20" i="2"/>
  <c r="S20" i="2"/>
  <c r="Q20" i="2"/>
  <c r="O20" i="2"/>
  <c r="M20" i="2"/>
  <c r="AS19" i="2"/>
  <c r="AO19" i="2"/>
  <c r="AM19" i="2"/>
  <c r="AE19" i="2"/>
  <c r="Y19" i="2"/>
  <c r="W19" i="2"/>
  <c r="U19" i="2"/>
  <c r="S19" i="2"/>
  <c r="Q19" i="2"/>
  <c r="O19" i="2"/>
  <c r="M19" i="2"/>
  <c r="AS18" i="2"/>
  <c r="AO18" i="2"/>
  <c r="AM18" i="2"/>
  <c r="AC18" i="2"/>
  <c r="AA18" i="2"/>
  <c r="Y18" i="2"/>
  <c r="W18" i="2"/>
  <c r="U18" i="2"/>
  <c r="S18" i="2"/>
  <c r="Q18" i="2"/>
  <c r="O18" i="2"/>
  <c r="M18" i="2"/>
  <c r="BA69" i="2"/>
  <c r="AY69" i="2"/>
  <c r="AS69" i="2"/>
  <c r="AO69" i="2"/>
  <c r="AM69" i="2"/>
  <c r="Y69" i="2"/>
  <c r="W69" i="2"/>
  <c r="U69" i="2"/>
  <c r="S69" i="2"/>
  <c r="Q69" i="2"/>
  <c r="O69" i="2"/>
  <c r="M69" i="2"/>
  <c r="BA68" i="2"/>
  <c r="AY68" i="2"/>
  <c r="AS68" i="2"/>
  <c r="AQ68" i="2"/>
  <c r="AO68" i="2"/>
  <c r="AM68" i="2"/>
  <c r="AK68" i="2"/>
  <c r="AC68" i="2"/>
  <c r="AA68" i="2"/>
  <c r="Y68" i="2"/>
  <c r="W68" i="2"/>
  <c r="U68" i="2"/>
  <c r="S68" i="2"/>
  <c r="Q68" i="2"/>
  <c r="O68" i="2"/>
  <c r="M68" i="2"/>
  <c r="BA67" i="2"/>
  <c r="AY67" i="2"/>
  <c r="AS67" i="2"/>
  <c r="AQ67" i="2"/>
  <c r="AO67" i="2"/>
  <c r="AM67" i="2"/>
  <c r="AK67" i="2"/>
  <c r="AA67" i="2"/>
  <c r="Y67" i="2"/>
  <c r="W67" i="2"/>
  <c r="U67" i="2"/>
  <c r="S67" i="2"/>
  <c r="Q67" i="2"/>
  <c r="O67" i="2"/>
  <c r="M67" i="2"/>
  <c r="BA66" i="2"/>
  <c r="AY66" i="2"/>
  <c r="AS66" i="2"/>
  <c r="AO66" i="2"/>
  <c r="AM66" i="2"/>
  <c r="AK66" i="2"/>
  <c r="AG66" i="2"/>
  <c r="AA66" i="2"/>
  <c r="Y66" i="2"/>
  <c r="W66" i="2"/>
  <c r="U66" i="2"/>
  <c r="S66" i="2"/>
  <c r="Q66" i="2"/>
  <c r="O66" i="2"/>
  <c r="M66" i="2"/>
  <c r="BA65" i="2"/>
  <c r="AY65" i="2"/>
  <c r="AS65" i="2"/>
  <c r="AQ65" i="2"/>
  <c r="AO65" i="2"/>
  <c r="AM65" i="2"/>
  <c r="AK65" i="2"/>
  <c r="AA65" i="2"/>
  <c r="Y65" i="2"/>
  <c r="W65" i="2"/>
  <c r="U65" i="2"/>
  <c r="S65" i="2"/>
  <c r="Q65" i="2"/>
  <c r="O65" i="2"/>
  <c r="M65" i="2"/>
  <c r="BA64" i="2"/>
  <c r="AY64" i="2"/>
  <c r="AS64" i="2"/>
  <c r="AO64" i="2"/>
  <c r="AM64" i="2"/>
  <c r="AK64" i="2"/>
  <c r="AA64" i="2"/>
  <c r="Y64" i="2"/>
  <c r="W64" i="2"/>
  <c r="U64" i="2"/>
  <c r="S64" i="2"/>
  <c r="Q64" i="2"/>
  <c r="O64" i="2"/>
  <c r="M64" i="2"/>
  <c r="BA63" i="2"/>
  <c r="AY63" i="2"/>
  <c r="AS63" i="2"/>
  <c r="AQ63" i="2"/>
  <c r="AO63" i="2"/>
  <c r="AM63" i="2"/>
  <c r="AK63" i="2"/>
  <c r="AA63" i="2"/>
  <c r="Y63" i="2"/>
  <c r="W63" i="2"/>
  <c r="U63" i="2"/>
  <c r="S63" i="2"/>
  <c r="Q63" i="2"/>
  <c r="O63" i="2"/>
  <c r="M63" i="2"/>
  <c r="BA62" i="2"/>
  <c r="AY62" i="2"/>
  <c r="AS62" i="2"/>
  <c r="AO62" i="2"/>
  <c r="AM62" i="2"/>
  <c r="AK62" i="2"/>
  <c r="AC62" i="2"/>
  <c r="Y62" i="2"/>
  <c r="W62" i="2"/>
  <c r="U62" i="2"/>
  <c r="S62" i="2"/>
  <c r="Q62" i="2"/>
  <c r="O62" i="2"/>
  <c r="M62" i="2"/>
  <c r="BA61" i="2"/>
  <c r="AY61" i="2"/>
  <c r="AS61" i="2"/>
  <c r="AO61" i="2"/>
  <c r="AM61" i="2"/>
  <c r="AK61" i="2"/>
  <c r="AC61" i="2"/>
  <c r="AA61" i="2"/>
  <c r="Y61" i="2"/>
  <c r="W61" i="2"/>
  <c r="U61" i="2"/>
  <c r="S61" i="2"/>
  <c r="Q61" i="2"/>
  <c r="O61" i="2"/>
  <c r="M61" i="2"/>
  <c r="W235" i="2" l="1"/>
  <c r="U235" i="2"/>
  <c r="S235" i="2"/>
  <c r="Q235" i="2"/>
  <c r="O235" i="2"/>
  <c r="M235" i="2"/>
  <c r="W234" i="2"/>
  <c r="U234" i="2"/>
  <c r="S234" i="2"/>
  <c r="Q234" i="2"/>
  <c r="O234" i="2"/>
  <c r="M234" i="2"/>
  <c r="W233" i="2"/>
  <c r="U233" i="2"/>
  <c r="S233" i="2"/>
  <c r="Q233" i="2"/>
  <c r="O233" i="2"/>
  <c r="M233" i="2"/>
  <c r="W232" i="2"/>
  <c r="U232" i="2"/>
  <c r="S232" i="2"/>
  <c r="Q232" i="2"/>
  <c r="O232" i="2"/>
  <c r="M232" i="2"/>
  <c r="W231" i="2"/>
  <c r="U231" i="2"/>
  <c r="S231" i="2"/>
  <c r="Q231" i="2"/>
  <c r="O231" i="2"/>
  <c r="M231" i="2"/>
  <c r="W230" i="2"/>
  <c r="U230" i="2"/>
  <c r="S230" i="2"/>
  <c r="Q230" i="2"/>
  <c r="O230" i="2"/>
  <c r="M230" i="2"/>
  <c r="I110" i="2"/>
  <c r="M110" i="2"/>
  <c r="O110" i="2"/>
  <c r="Q110" i="2"/>
  <c r="S110" i="2"/>
  <c r="U110" i="2"/>
  <c r="W110" i="2"/>
  <c r="K111" i="2"/>
  <c r="M111" i="2"/>
  <c r="O111" i="2"/>
  <c r="Q111" i="2"/>
  <c r="S111" i="2"/>
  <c r="U111" i="2"/>
  <c r="W111" i="2"/>
  <c r="K112" i="2"/>
  <c r="M112" i="2"/>
  <c r="O112" i="2"/>
  <c r="Q112" i="2"/>
  <c r="S112" i="2"/>
  <c r="U112" i="2"/>
  <c r="W112" i="2"/>
  <c r="K113" i="2"/>
  <c r="M113" i="2"/>
  <c r="O113" i="2"/>
  <c r="Q113" i="2"/>
  <c r="S113" i="2"/>
  <c r="U113" i="2"/>
  <c r="W113" i="2"/>
  <c r="K114" i="2"/>
  <c r="M114" i="2"/>
  <c r="O114" i="2"/>
  <c r="Q114" i="2"/>
  <c r="S114" i="2"/>
  <c r="U114" i="2"/>
  <c r="W114" i="2"/>
  <c r="BA139" i="2" l="1"/>
  <c r="AY139" i="2"/>
  <c r="AS139" i="2"/>
  <c r="AO139" i="2"/>
  <c r="AM139" i="2"/>
  <c r="AG139" i="2"/>
  <c r="AE139" i="2"/>
  <c r="AC139" i="2"/>
  <c r="Y139" i="2"/>
  <c r="W139" i="2"/>
  <c r="U139" i="2"/>
  <c r="S139" i="2"/>
  <c r="Q139" i="2"/>
  <c r="O139" i="2"/>
  <c r="M139" i="2"/>
  <c r="BA138" i="2"/>
  <c r="AY138" i="2"/>
  <c r="AS138" i="2"/>
  <c r="AO138" i="2"/>
  <c r="AM138" i="2"/>
  <c r="AG138" i="2"/>
  <c r="AE138" i="2"/>
  <c r="AC138" i="2"/>
  <c r="Y138" i="2"/>
  <c r="W138" i="2"/>
  <c r="U138" i="2"/>
  <c r="S138" i="2"/>
  <c r="Q138" i="2"/>
  <c r="O138" i="2"/>
  <c r="M138" i="2"/>
  <c r="BA137" i="2"/>
  <c r="AY137" i="2"/>
  <c r="AS137" i="2"/>
  <c r="AO137" i="2"/>
  <c r="AM137" i="2"/>
  <c r="AG137" i="2"/>
  <c r="AE137" i="2"/>
  <c r="AC137" i="2"/>
  <c r="Y137" i="2"/>
  <c r="W137" i="2"/>
  <c r="U137" i="2"/>
  <c r="S137" i="2"/>
  <c r="Q137" i="2"/>
  <c r="O137" i="2"/>
  <c r="M137" i="2"/>
  <c r="BA114" i="2" l="1"/>
  <c r="AY114" i="2"/>
  <c r="AS114" i="2"/>
  <c r="AO114" i="2"/>
  <c r="AM114" i="2"/>
  <c r="AC114" i="2"/>
  <c r="Y114" i="2"/>
  <c r="BA113" i="2"/>
  <c r="AY113" i="2"/>
  <c r="AS113" i="2"/>
  <c r="AO113" i="2"/>
  <c r="AM113" i="2"/>
  <c r="AC113" i="2"/>
  <c r="Y113" i="2"/>
  <c r="BA112" i="2"/>
  <c r="AY112" i="2"/>
  <c r="AS112" i="2"/>
  <c r="AO112" i="2"/>
  <c r="AM112" i="2"/>
  <c r="AC112" i="2"/>
  <c r="Y112" i="2"/>
  <c r="BA111" i="2"/>
  <c r="AY111" i="2"/>
  <c r="AS111" i="2"/>
  <c r="AO111" i="2"/>
  <c r="AM111" i="2"/>
  <c r="Y111" i="2"/>
  <c r="BA110" i="2"/>
  <c r="AY110" i="2"/>
  <c r="AS110" i="2"/>
  <c r="AO110" i="2"/>
  <c r="AM110" i="2"/>
  <c r="AC110" i="2"/>
  <c r="Y110" i="2"/>
  <c r="O182" i="2" l="1"/>
  <c r="M182" i="2"/>
  <c r="O181" i="2"/>
  <c r="M181" i="2"/>
  <c r="O180" i="2"/>
  <c r="M180" i="2"/>
  <c r="O179" i="2"/>
  <c r="M179" i="2"/>
  <c r="O178" i="2"/>
  <c r="M178" i="2"/>
  <c r="BA162" i="2" l="1"/>
  <c r="AY162" i="2"/>
  <c r="AS162" i="2"/>
  <c r="AO162" i="2"/>
  <c r="AM162" i="2"/>
  <c r="Y162" i="2"/>
  <c r="W162" i="2"/>
  <c r="U162" i="2"/>
  <c r="S162" i="2"/>
  <c r="O162" i="2"/>
  <c r="M162" i="2"/>
  <c r="K162" i="2"/>
  <c r="BA161" i="2"/>
  <c r="AY161" i="2"/>
  <c r="AS161" i="2"/>
  <c r="AO161" i="2"/>
  <c r="AM161" i="2"/>
  <c r="Y161" i="2"/>
  <c r="W161" i="2"/>
  <c r="U161" i="2"/>
  <c r="S161" i="2"/>
  <c r="Q161" i="2"/>
  <c r="O161" i="2"/>
  <c r="M161" i="2"/>
  <c r="K161" i="2"/>
  <c r="BA160" i="2"/>
  <c r="AY160" i="2"/>
  <c r="AS160" i="2"/>
  <c r="AO160" i="2"/>
  <c r="AM160" i="2"/>
  <c r="Y160" i="2"/>
  <c r="W160" i="2"/>
  <c r="U160" i="2"/>
  <c r="S160" i="2"/>
  <c r="Q160" i="2"/>
  <c r="O160" i="2"/>
  <c r="M160" i="2"/>
  <c r="K160" i="2"/>
  <c r="BA159" i="2"/>
  <c r="AY159" i="2"/>
  <c r="AS159" i="2"/>
  <c r="AO159" i="2"/>
  <c r="AM159" i="2"/>
  <c r="Y159" i="2"/>
  <c r="W159" i="2"/>
  <c r="U159" i="2"/>
  <c r="S159" i="2"/>
  <c r="Q159" i="2"/>
  <c r="O159" i="2"/>
  <c r="M159" i="2"/>
  <c r="K159" i="2"/>
  <c r="BA344" i="2" l="1"/>
  <c r="AY344" i="2"/>
  <c r="AS344" i="2"/>
  <c r="AO344" i="2"/>
  <c r="AM344" i="2"/>
  <c r="Y344" i="2"/>
  <c r="W344" i="2"/>
  <c r="U344" i="2"/>
  <c r="S344" i="2"/>
  <c r="Q344" i="2"/>
  <c r="O344" i="2"/>
  <c r="M344" i="2"/>
  <c r="K344" i="2"/>
  <c r="BA343" i="2"/>
  <c r="AY343" i="2"/>
  <c r="AS343" i="2"/>
  <c r="AO343" i="2"/>
  <c r="AM343" i="2"/>
  <c r="Y343" i="2"/>
  <c r="W343" i="2"/>
  <c r="U343" i="2"/>
  <c r="S343" i="2"/>
  <c r="Q343" i="2"/>
  <c r="O343" i="2"/>
  <c r="M343" i="2"/>
  <c r="K343" i="2"/>
  <c r="BA342" i="2"/>
  <c r="AY342" i="2"/>
  <c r="AS342" i="2"/>
  <c r="AO342" i="2"/>
  <c r="AM342" i="2"/>
  <c r="AE342" i="2"/>
  <c r="Y342" i="2"/>
  <c r="W342" i="2"/>
  <c r="U342" i="2"/>
  <c r="S342" i="2"/>
  <c r="Q342" i="2"/>
  <c r="O342" i="2"/>
  <c r="M342" i="2"/>
  <c r="K342" i="2"/>
  <c r="BA341" i="2"/>
  <c r="AY341" i="2"/>
  <c r="AS341" i="2"/>
  <c r="AO341" i="2"/>
  <c r="AM341" i="2"/>
  <c r="AG341" i="2"/>
  <c r="Y341" i="2"/>
  <c r="W341" i="2"/>
  <c r="U341" i="2"/>
  <c r="S341" i="2"/>
  <c r="Q341" i="2"/>
  <c r="O341" i="2"/>
  <c r="M341" i="2"/>
  <c r="K341" i="2"/>
  <c r="BA59" i="2" l="1"/>
  <c r="AY59" i="2"/>
  <c r="AS59" i="2"/>
  <c r="AQ59" i="2"/>
  <c r="AO59" i="2"/>
  <c r="AM59" i="2"/>
  <c r="Y59" i="2"/>
  <c r="W59" i="2"/>
  <c r="U59" i="2"/>
  <c r="S59" i="2"/>
  <c r="Q59" i="2"/>
  <c r="O59" i="2"/>
  <c r="M59" i="2"/>
  <c r="BA58" i="2"/>
  <c r="AY58" i="2"/>
  <c r="AS58" i="2"/>
  <c r="AQ58" i="2"/>
  <c r="AO58" i="2"/>
  <c r="AM58" i="2"/>
  <c r="Y58" i="2"/>
  <c r="W58" i="2"/>
  <c r="U58" i="2"/>
  <c r="S58" i="2"/>
  <c r="Q58" i="2"/>
  <c r="O58" i="2"/>
  <c r="M58" i="2"/>
  <c r="BA57" i="2"/>
  <c r="AY57" i="2"/>
  <c r="AS57" i="2"/>
  <c r="AQ57" i="2"/>
  <c r="AO57" i="2"/>
  <c r="AM57" i="2"/>
  <c r="Y57" i="2"/>
  <c r="W57" i="2"/>
  <c r="U57" i="2"/>
  <c r="S57" i="2"/>
  <c r="Q57" i="2"/>
  <c r="O57" i="2"/>
  <c r="M57" i="2"/>
  <c r="BA56" i="2"/>
  <c r="AY56" i="2"/>
  <c r="AS56" i="2"/>
  <c r="AQ56" i="2"/>
  <c r="AO56" i="2"/>
  <c r="AM56" i="2"/>
  <c r="Y56" i="2"/>
  <c r="W56" i="2"/>
  <c r="U56" i="2"/>
  <c r="S56" i="2"/>
  <c r="Q56" i="2"/>
  <c r="O56" i="2"/>
  <c r="M56" i="2"/>
  <c r="BA55" i="2"/>
  <c r="AY55" i="2"/>
  <c r="AS55" i="2"/>
  <c r="AQ55" i="2"/>
  <c r="AO55" i="2"/>
  <c r="AM55" i="2"/>
  <c r="Y55" i="2"/>
  <c r="W55" i="2"/>
  <c r="U55" i="2"/>
  <c r="S55" i="2"/>
  <c r="Q55" i="2"/>
  <c r="O55" i="2"/>
  <c r="M55" i="2"/>
  <c r="W6" i="2" l="1"/>
  <c r="U6" i="2"/>
  <c r="S6" i="2"/>
  <c r="Q6" i="2"/>
  <c r="O6" i="2"/>
  <c r="M6" i="2"/>
  <c r="BA75" i="2" l="1"/>
  <c r="AY75" i="2"/>
  <c r="AS75" i="2"/>
  <c r="AO75" i="2"/>
  <c r="Y75" i="2"/>
  <c r="U75" i="2"/>
  <c r="S75" i="2"/>
  <c r="Q75" i="2"/>
  <c r="O75" i="2"/>
  <c r="M75" i="2"/>
  <c r="BA74" i="2"/>
  <c r="AY74" i="2"/>
  <c r="AS74" i="2"/>
  <c r="AO74" i="2"/>
  <c r="AM74" i="2"/>
  <c r="AK74" i="2"/>
  <c r="Y74" i="2"/>
  <c r="W74" i="2"/>
  <c r="U74" i="2"/>
  <c r="S74" i="2"/>
  <c r="Q74" i="2"/>
  <c r="O74" i="2"/>
  <c r="M74" i="2"/>
  <c r="BA73" i="2"/>
  <c r="AY73" i="2"/>
  <c r="AS73" i="2"/>
  <c r="AO73" i="2"/>
  <c r="AM73" i="2"/>
  <c r="AK73" i="2"/>
  <c r="Y73" i="2"/>
  <c r="W73" i="2"/>
  <c r="U73" i="2"/>
  <c r="S73" i="2"/>
  <c r="Q73" i="2"/>
  <c r="O73" i="2"/>
  <c r="M73" i="2"/>
  <c r="BA72" i="2"/>
  <c r="AY72" i="2"/>
  <c r="AS72" i="2"/>
  <c r="AO72" i="2"/>
  <c r="AM72" i="2"/>
  <c r="AK72" i="2"/>
  <c r="AG72" i="2"/>
  <c r="Y72" i="2"/>
  <c r="W72" i="2"/>
  <c r="U72" i="2"/>
  <c r="S72" i="2"/>
  <c r="Q72" i="2"/>
  <c r="O72" i="2"/>
  <c r="M72" i="2"/>
  <c r="BA71" i="2"/>
  <c r="AY71" i="2"/>
  <c r="AS71" i="2"/>
  <c r="AO71" i="2"/>
  <c r="AM71" i="2"/>
  <c r="AI71" i="2"/>
  <c r="AG71" i="2"/>
  <c r="AA71" i="2"/>
  <c r="Y71" i="2"/>
  <c r="W71" i="2"/>
  <c r="U71" i="2"/>
  <c r="S71" i="2"/>
  <c r="Q71" i="2"/>
  <c r="O71" i="2"/>
  <c r="M71" i="2"/>
  <c r="BA53" i="2" l="1"/>
  <c r="AY53" i="2"/>
  <c r="AS53" i="2"/>
  <c r="AO53" i="2"/>
  <c r="AM53" i="2"/>
  <c r="AK53" i="2"/>
  <c r="AG53" i="2"/>
  <c r="Y53" i="2"/>
  <c r="W53" i="2"/>
  <c r="U53" i="2"/>
  <c r="S53" i="2"/>
  <c r="Q53" i="2"/>
  <c r="O53" i="2"/>
  <c r="M53" i="2"/>
  <c r="BA52" i="2"/>
  <c r="AY52" i="2"/>
  <c r="AS52" i="2"/>
  <c r="AO52" i="2"/>
  <c r="AM52" i="2"/>
  <c r="AK52" i="2"/>
  <c r="AA52" i="2"/>
  <c r="Y52" i="2"/>
  <c r="U52" i="2"/>
  <c r="S52" i="2"/>
  <c r="Q52" i="2"/>
  <c r="O52" i="2"/>
  <c r="M52" i="2"/>
  <c r="BA51" i="2"/>
  <c r="AY51" i="2"/>
  <c r="AS51" i="2"/>
  <c r="AO51" i="2"/>
  <c r="AM51" i="2"/>
  <c r="AK51" i="2"/>
  <c r="AG51" i="2"/>
  <c r="AA51" i="2"/>
  <c r="Y51" i="2"/>
  <c r="W51" i="2"/>
  <c r="U51" i="2"/>
  <c r="S51" i="2"/>
  <c r="Q51" i="2"/>
  <c r="O51" i="2"/>
  <c r="M51" i="2"/>
  <c r="BA50" i="2"/>
  <c r="AY50" i="2"/>
  <c r="AS50" i="2"/>
  <c r="AO50" i="2"/>
  <c r="AM50" i="2"/>
  <c r="AK50" i="2"/>
  <c r="AE50" i="2"/>
  <c r="AA50" i="2"/>
  <c r="Y50" i="2"/>
  <c r="W50" i="2"/>
  <c r="U50" i="2"/>
  <c r="S50" i="2"/>
  <c r="Q50" i="2"/>
  <c r="O50" i="2"/>
  <c r="M50" i="2"/>
  <c r="BA49" i="2"/>
  <c r="AY49" i="2"/>
  <c r="AS49" i="2"/>
  <c r="AO49" i="2"/>
  <c r="AM49" i="2"/>
  <c r="AK49" i="2"/>
  <c r="AE49" i="2"/>
  <c r="Y49" i="2"/>
  <c r="W49" i="2"/>
  <c r="U49" i="2"/>
  <c r="S49" i="2"/>
  <c r="Q49" i="2"/>
  <c r="O49" i="2"/>
  <c r="M49" i="2"/>
  <c r="BA48" i="2"/>
  <c r="AY48" i="2"/>
  <c r="AS48" i="2"/>
  <c r="AO48" i="2"/>
  <c r="AM48" i="2"/>
  <c r="AK48" i="2"/>
  <c r="AG48" i="2"/>
  <c r="Y48" i="2"/>
  <c r="W48" i="2"/>
  <c r="U48" i="2"/>
  <c r="S48" i="2"/>
  <c r="Q48" i="2"/>
  <c r="O48" i="2"/>
  <c r="M48" i="2"/>
  <c r="BA47" i="2"/>
  <c r="AY47" i="2"/>
  <c r="AS47" i="2"/>
  <c r="AO47" i="2"/>
  <c r="AM47" i="2"/>
  <c r="Y47" i="2"/>
  <c r="W47" i="2"/>
  <c r="U47" i="2"/>
  <c r="S47" i="2"/>
  <c r="Q47" i="2"/>
  <c r="O47" i="2"/>
  <c r="M47" i="2"/>
  <c r="BA46" i="2"/>
  <c r="AY46" i="2"/>
  <c r="AS46" i="2"/>
  <c r="AO46" i="2"/>
  <c r="AM46" i="2"/>
  <c r="AK46" i="2"/>
  <c r="AA46" i="2"/>
  <c r="Y46" i="2"/>
  <c r="W46" i="2"/>
  <c r="U46" i="2"/>
  <c r="S46" i="2"/>
  <c r="Q46" i="2"/>
  <c r="O46" i="2"/>
  <c r="M46" i="2"/>
  <c r="BA45" i="2"/>
  <c r="AY45" i="2"/>
  <c r="AS45" i="2"/>
  <c r="AO45" i="2"/>
  <c r="AM45" i="2"/>
  <c r="Y45" i="2"/>
  <c r="W45" i="2"/>
  <c r="U45" i="2"/>
  <c r="S45" i="2"/>
  <c r="Q45" i="2"/>
  <c r="O45" i="2"/>
  <c r="M45" i="2"/>
  <c r="BA44" i="2"/>
  <c r="AY44" i="2"/>
  <c r="AS44" i="2"/>
  <c r="AO44" i="2"/>
  <c r="AM44" i="2"/>
  <c r="Y44" i="2"/>
  <c r="W44" i="2"/>
  <c r="U44" i="2"/>
  <c r="S44" i="2"/>
  <c r="Q44" i="2"/>
  <c r="O44" i="2"/>
  <c r="M44" i="2"/>
  <c r="BA222" i="2" l="1"/>
  <c r="BA223" i="2"/>
  <c r="BA224" i="2"/>
  <c r="BA225" i="2"/>
  <c r="BA226" i="2"/>
  <c r="BA227" i="2"/>
  <c r="BA228" i="2"/>
  <c r="BA230" i="2"/>
  <c r="BA231" i="2"/>
  <c r="BA232" i="2"/>
  <c r="BA233" i="2"/>
  <c r="BA234" i="2"/>
  <c r="BA235" i="2"/>
  <c r="AY222" i="2"/>
  <c r="AY223" i="2"/>
  <c r="AY224" i="2"/>
  <c r="AY225" i="2"/>
  <c r="AY226" i="2"/>
  <c r="AY227" i="2"/>
  <c r="AY228" i="2"/>
  <c r="AY230" i="2"/>
  <c r="AY231" i="2"/>
  <c r="AY232" i="2"/>
  <c r="AY233" i="2"/>
  <c r="AY234" i="2"/>
  <c r="AY235" i="2"/>
  <c r="AS222" i="2"/>
  <c r="AS223" i="2"/>
  <c r="AS224" i="2"/>
  <c r="AS225" i="2"/>
  <c r="AS226" i="2"/>
  <c r="AS227" i="2"/>
  <c r="AS228" i="2"/>
  <c r="AS230" i="2"/>
  <c r="AS231" i="2"/>
  <c r="AS232" i="2"/>
  <c r="AS233" i="2"/>
  <c r="AS234" i="2"/>
  <c r="AS235" i="2"/>
  <c r="AO230" i="2"/>
  <c r="AO231" i="2"/>
  <c r="AO232" i="2"/>
  <c r="AO233" i="2"/>
  <c r="AO234" i="2"/>
  <c r="AO235" i="2"/>
  <c r="AM222" i="2"/>
  <c r="AM223" i="2"/>
  <c r="AM224" i="2"/>
  <c r="AM225" i="2"/>
  <c r="AM226" i="2"/>
  <c r="AM227" i="2"/>
  <c r="AM228" i="2"/>
  <c r="AM230" i="2"/>
  <c r="AM231" i="2"/>
  <c r="AM232" i="2"/>
  <c r="AM233" i="2"/>
  <c r="AM234" i="2"/>
  <c r="AM235" i="2"/>
  <c r="AC222" i="2"/>
  <c r="AC223" i="2"/>
  <c r="AC224" i="2"/>
  <c r="AC225" i="2"/>
  <c r="AC226" i="2"/>
  <c r="AC227" i="2"/>
  <c r="AC228" i="2"/>
  <c r="AC230" i="2"/>
  <c r="AC231" i="2"/>
  <c r="AC232" i="2"/>
  <c r="AC233" i="2"/>
  <c r="AC234" i="2"/>
  <c r="AC235" i="2"/>
  <c r="Y222" i="2"/>
  <c r="Y223" i="2"/>
  <c r="Y224" i="2"/>
  <c r="Y225" i="2"/>
  <c r="Y226" i="2"/>
  <c r="Y227" i="2"/>
  <c r="Y228" i="2"/>
  <c r="Y230" i="2"/>
  <c r="Y231" i="2"/>
  <c r="Y232" i="2"/>
  <c r="Y233" i="2"/>
  <c r="Y234" i="2"/>
  <c r="Y235" i="2"/>
  <c r="W222" i="2"/>
  <c r="W223" i="2"/>
  <c r="W224" i="2"/>
  <c r="W225" i="2"/>
  <c r="W226" i="2"/>
  <c r="W227" i="2"/>
  <c r="W228" i="2"/>
  <c r="U222" i="2"/>
  <c r="U223" i="2"/>
  <c r="U224" i="2"/>
  <c r="U225" i="2"/>
  <c r="U226" i="2"/>
  <c r="U227" i="2"/>
  <c r="U228" i="2"/>
  <c r="S222" i="2"/>
  <c r="S223" i="2"/>
  <c r="S224" i="2"/>
  <c r="S225" i="2"/>
  <c r="S226" i="2"/>
  <c r="S227" i="2"/>
  <c r="S228" i="2"/>
  <c r="Q222" i="2"/>
  <c r="Q223" i="2"/>
  <c r="Q224" i="2"/>
  <c r="Q225" i="2"/>
  <c r="Q226" i="2"/>
  <c r="Q227" i="2"/>
  <c r="Q228" i="2"/>
  <c r="O222" i="2"/>
  <c r="O223" i="2"/>
  <c r="O224" i="2"/>
  <c r="O225" i="2"/>
  <c r="O226" i="2"/>
  <c r="O227" i="2"/>
  <c r="O228" i="2"/>
  <c r="M222" i="2"/>
  <c r="M223" i="2"/>
  <c r="M224" i="2"/>
  <c r="M225" i="2"/>
  <c r="M226" i="2"/>
  <c r="M227" i="2"/>
  <c r="M228" i="2"/>
  <c r="K222" i="2"/>
  <c r="K223" i="2"/>
  <c r="K224" i="2"/>
  <c r="K225" i="2"/>
  <c r="K226" i="2"/>
  <c r="K227" i="2"/>
  <c r="K228" i="2"/>
  <c r="E220" i="2"/>
  <c r="F220" i="2"/>
  <c r="G220" i="2"/>
  <c r="H220" i="2"/>
  <c r="I220" i="2"/>
  <c r="J220" i="2"/>
  <c r="L220" i="2"/>
  <c r="N220" i="2"/>
  <c r="P220" i="2"/>
  <c r="R220" i="2"/>
  <c r="T220" i="2"/>
  <c r="V220" i="2"/>
  <c r="X220" i="2"/>
  <c r="Z220" i="2"/>
  <c r="AA220" i="2"/>
  <c r="AB220" i="2"/>
  <c r="AD220" i="2"/>
  <c r="AE220" i="2"/>
  <c r="AF220" i="2"/>
  <c r="AG220" i="2"/>
  <c r="AH220" i="2"/>
  <c r="AI220" i="2"/>
  <c r="AJ220" i="2"/>
  <c r="AK220" i="2"/>
  <c r="AL220" i="2"/>
  <c r="AN220" i="2"/>
  <c r="AO220" i="2"/>
  <c r="AP220" i="2"/>
  <c r="AQ220" i="2"/>
  <c r="AR220" i="2"/>
  <c r="AT220" i="2"/>
  <c r="AU220" i="2"/>
  <c r="AV220" i="2"/>
  <c r="AW220" i="2"/>
  <c r="AX220" i="2"/>
  <c r="AZ220" i="2"/>
  <c r="D220" i="2"/>
  <c r="E221" i="2"/>
  <c r="F221" i="2"/>
  <c r="G221" i="2"/>
  <c r="H221" i="2"/>
  <c r="I221" i="2"/>
  <c r="J221" i="2"/>
  <c r="L221" i="2"/>
  <c r="N221" i="2"/>
  <c r="P221" i="2"/>
  <c r="Q221" i="2" s="1"/>
  <c r="R221" i="2"/>
  <c r="S221" i="2" s="1"/>
  <c r="T221" i="2"/>
  <c r="V221" i="2"/>
  <c r="X221" i="2"/>
  <c r="Z221" i="2"/>
  <c r="AA221" i="2"/>
  <c r="AB221" i="2"/>
  <c r="AC221" i="2" s="1"/>
  <c r="AD221" i="2"/>
  <c r="AE221" i="2"/>
  <c r="AF221" i="2"/>
  <c r="AG221" i="2"/>
  <c r="AH221" i="2"/>
  <c r="AI221" i="2"/>
  <c r="AJ221" i="2"/>
  <c r="AK221" i="2"/>
  <c r="AL221" i="2"/>
  <c r="AN221" i="2"/>
  <c r="AN219" i="2" s="1"/>
  <c r="AO221" i="2"/>
  <c r="AP221" i="2"/>
  <c r="AQ221" i="2"/>
  <c r="AR221" i="2"/>
  <c r="AT221" i="2"/>
  <c r="AU221" i="2"/>
  <c r="AU219" i="2" s="1"/>
  <c r="AV221" i="2"/>
  <c r="AW221" i="2"/>
  <c r="AX221" i="2"/>
  <c r="AZ221" i="2"/>
  <c r="D221" i="2"/>
  <c r="BA294" i="2"/>
  <c r="AY294" i="2"/>
  <c r="W294" i="2"/>
  <c r="U294" i="2"/>
  <c r="S294" i="2"/>
  <c r="Q294" i="2"/>
  <c r="BA293" i="2"/>
  <c r="AY293" i="2"/>
  <c r="W293" i="2"/>
  <c r="U293" i="2"/>
  <c r="S293" i="2"/>
  <c r="Q293" i="2"/>
  <c r="BA292" i="2"/>
  <c r="AY292" i="2"/>
  <c r="W292" i="2"/>
  <c r="U292" i="2"/>
  <c r="S292" i="2"/>
  <c r="Q292" i="2"/>
  <c r="BA221" i="2" l="1"/>
  <c r="AS221" i="2"/>
  <c r="AY221" i="2"/>
  <c r="O221" i="2"/>
  <c r="AM221" i="2"/>
  <c r="W221" i="2"/>
  <c r="K221" i="2"/>
  <c r="U221" i="2"/>
  <c r="AC220" i="2"/>
  <c r="F219" i="2"/>
  <c r="AG219" i="2"/>
  <c r="Z219" i="2"/>
  <c r="N219" i="2"/>
  <c r="D219" i="2"/>
  <c r="AT219" i="2"/>
  <c r="AM220" i="2"/>
  <c r="AF219" i="2"/>
  <c r="Y220" i="2"/>
  <c r="M220" i="2"/>
  <c r="E219" i="2"/>
  <c r="BA220" i="2"/>
  <c r="AS220" i="2"/>
  <c r="W220" i="2"/>
  <c r="K220" i="2"/>
  <c r="AK219" i="2"/>
  <c r="AE219" i="2"/>
  <c r="AX219" i="2"/>
  <c r="AQ219" i="2"/>
  <c r="AJ219" i="2"/>
  <c r="AD219" i="2"/>
  <c r="T219" i="2"/>
  <c r="I219" i="2"/>
  <c r="U220" i="2"/>
  <c r="AW219" i="2"/>
  <c r="AP219" i="2"/>
  <c r="AI219" i="2"/>
  <c r="AB219" i="2"/>
  <c r="R219" i="2"/>
  <c r="H219" i="2"/>
  <c r="AV219" i="2"/>
  <c r="AO219" i="2"/>
  <c r="AH219" i="2"/>
  <c r="AA219" i="2"/>
  <c r="P219" i="2"/>
  <c r="G219" i="2"/>
  <c r="O220" i="2"/>
  <c r="AY220" i="2"/>
  <c r="Y221" i="2"/>
  <c r="M221" i="2"/>
  <c r="AL219" i="2"/>
  <c r="X219" i="2"/>
  <c r="Y219" i="2" s="1"/>
  <c r="L219" i="2"/>
  <c r="AZ219" i="2"/>
  <c r="AR219" i="2"/>
  <c r="V219" i="2"/>
  <c r="J219" i="2"/>
  <c r="S220" i="2"/>
  <c r="Q220" i="2"/>
  <c r="BA210" i="2"/>
  <c r="AY210" i="2"/>
  <c r="AS210" i="2"/>
  <c r="AQ210" i="2"/>
  <c r="AO210" i="2"/>
  <c r="AM210" i="2"/>
  <c r="Y210" i="2"/>
  <c r="W210" i="2"/>
  <c r="U210" i="2"/>
  <c r="S210" i="2"/>
  <c r="Q210" i="2"/>
  <c r="O210" i="2"/>
  <c r="M210" i="2"/>
  <c r="BA209" i="2"/>
  <c r="AY209" i="2"/>
  <c r="AS209" i="2"/>
  <c r="AQ209" i="2"/>
  <c r="AO209" i="2"/>
  <c r="AM209" i="2"/>
  <c r="AG209" i="2"/>
  <c r="Y209" i="2"/>
  <c r="W209" i="2"/>
  <c r="U209" i="2"/>
  <c r="S209" i="2"/>
  <c r="Q209" i="2"/>
  <c r="O209" i="2"/>
  <c r="M209" i="2"/>
  <c r="BA208" i="2"/>
  <c r="AY208" i="2"/>
  <c r="AS208" i="2"/>
  <c r="AQ208" i="2"/>
  <c r="AO208" i="2"/>
  <c r="AM208" i="2"/>
  <c r="AG208" i="2"/>
  <c r="Y208" i="2"/>
  <c r="W208" i="2"/>
  <c r="U208" i="2"/>
  <c r="S208" i="2"/>
  <c r="Q208" i="2"/>
  <c r="O208" i="2"/>
  <c r="M208" i="2"/>
  <c r="BA207" i="2"/>
  <c r="AY207" i="2"/>
  <c r="AS207" i="2"/>
  <c r="AQ207" i="2"/>
  <c r="AO207" i="2"/>
  <c r="AM207" i="2"/>
  <c r="AG207" i="2"/>
  <c r="Y207" i="2"/>
  <c r="W207" i="2"/>
  <c r="U207" i="2"/>
  <c r="S207" i="2"/>
  <c r="Q207" i="2"/>
  <c r="O207" i="2"/>
  <c r="M207" i="2"/>
  <c r="M219" i="2" l="1"/>
  <c r="O219" i="2"/>
  <c r="K219" i="2"/>
  <c r="AM219" i="2"/>
  <c r="BA219" i="2"/>
  <c r="AY219" i="2"/>
  <c r="W219" i="2"/>
  <c r="Q219" i="2"/>
  <c r="S219" i="2"/>
  <c r="AS219" i="2"/>
  <c r="AC219" i="2"/>
  <c r="U219" i="2"/>
  <c r="BA290" i="2"/>
  <c r="AY290" i="2"/>
  <c r="AS290" i="2"/>
  <c r="AO290" i="2"/>
  <c r="AM290" i="2"/>
  <c r="Y290" i="2"/>
  <c r="W290" i="2"/>
  <c r="U290" i="2"/>
  <c r="S290" i="2"/>
  <c r="Q290" i="2"/>
  <c r="O290" i="2"/>
  <c r="M290" i="2"/>
  <c r="K290" i="2"/>
  <c r="BA289" i="2"/>
  <c r="AY289" i="2"/>
  <c r="AS289" i="2"/>
  <c r="AO289" i="2"/>
  <c r="AM289" i="2"/>
  <c r="Y289" i="2"/>
  <c r="U289" i="2"/>
  <c r="S289" i="2"/>
  <c r="Q289" i="2"/>
  <c r="O289" i="2"/>
  <c r="M289" i="2"/>
  <c r="K289" i="2"/>
  <c r="BA288" i="2"/>
  <c r="AY288" i="2"/>
  <c r="AS288" i="2"/>
  <c r="AO288" i="2"/>
  <c r="AM288" i="2"/>
  <c r="Y288" i="2"/>
  <c r="U288" i="2"/>
  <c r="S288" i="2"/>
  <c r="Q288" i="2"/>
  <c r="O288" i="2"/>
  <c r="M288" i="2"/>
  <c r="K288" i="2"/>
  <c r="BA287" i="2"/>
  <c r="AY287" i="2"/>
  <c r="AS287" i="2"/>
  <c r="AO287" i="2"/>
  <c r="AM287" i="2"/>
  <c r="Y287" i="2"/>
  <c r="W287" i="2"/>
  <c r="U287" i="2"/>
  <c r="S287" i="2"/>
  <c r="Q287" i="2"/>
  <c r="O287" i="2"/>
  <c r="M287" i="2"/>
  <c r="K287" i="2"/>
  <c r="BA286" i="2"/>
  <c r="AY286" i="2"/>
  <c r="AS286" i="2"/>
  <c r="AO286" i="2"/>
  <c r="AM286" i="2"/>
  <c r="AK286" i="2"/>
  <c r="AC286" i="2"/>
  <c r="Y286" i="2"/>
  <c r="W286" i="2"/>
  <c r="U286" i="2"/>
  <c r="S286" i="2"/>
  <c r="Q286" i="2"/>
  <c r="O286" i="2"/>
  <c r="M286" i="2"/>
  <c r="K286" i="2"/>
  <c r="BA285" i="2"/>
  <c r="AY285" i="2"/>
  <c r="AS285" i="2"/>
  <c r="AO285" i="2"/>
  <c r="AM285" i="2"/>
  <c r="Y285" i="2"/>
  <c r="W285" i="2"/>
  <c r="U285" i="2"/>
  <c r="S285" i="2"/>
  <c r="Q285" i="2"/>
  <c r="O285" i="2"/>
  <c r="M285" i="2"/>
  <c r="K285" i="2"/>
  <c r="BA284" i="2"/>
  <c r="AY284" i="2"/>
  <c r="AS284" i="2"/>
  <c r="AO284" i="2"/>
  <c r="AM284" i="2"/>
  <c r="Y284" i="2"/>
  <c r="W284" i="2"/>
  <c r="U284" i="2"/>
  <c r="S284" i="2"/>
  <c r="Q284" i="2"/>
  <c r="O284" i="2"/>
  <c r="M284" i="2"/>
  <c r="K284" i="2"/>
  <c r="BA283" i="2"/>
  <c r="AY283" i="2"/>
  <c r="AS283" i="2"/>
  <c r="AO283" i="2"/>
  <c r="AM283" i="2"/>
  <c r="Y283" i="2"/>
  <c r="W283" i="2"/>
  <c r="U283" i="2"/>
  <c r="S283" i="2"/>
  <c r="Q283" i="2"/>
  <c r="O283" i="2"/>
  <c r="M283" i="2"/>
  <c r="K283" i="2"/>
  <c r="BA282" i="2"/>
  <c r="AY282" i="2"/>
  <c r="AS282" i="2"/>
  <c r="AO282" i="2"/>
  <c r="Y282" i="2"/>
  <c r="W282" i="2"/>
  <c r="U282" i="2"/>
  <c r="S282" i="2"/>
  <c r="Q282" i="2"/>
  <c r="O282" i="2"/>
  <c r="M282" i="2"/>
  <c r="K282" i="2"/>
  <c r="BA281" i="2"/>
  <c r="AY281" i="2"/>
  <c r="AS281" i="2"/>
  <c r="AO281" i="2"/>
  <c r="Y281" i="2"/>
  <c r="W281" i="2"/>
  <c r="U281" i="2"/>
  <c r="S281" i="2"/>
  <c r="Q281" i="2"/>
  <c r="O281" i="2"/>
  <c r="M281" i="2"/>
  <c r="K281" i="2"/>
  <c r="BA280" i="2"/>
  <c r="AY280" i="2"/>
  <c r="AS280" i="2"/>
  <c r="AO280" i="2"/>
  <c r="Y280" i="2"/>
  <c r="U280" i="2"/>
  <c r="S280" i="2"/>
  <c r="Q280" i="2"/>
  <c r="O280" i="2"/>
  <c r="M280" i="2"/>
  <c r="K280" i="2"/>
  <c r="BA279" i="2"/>
  <c r="AY279" i="2"/>
  <c r="AS279" i="2"/>
  <c r="AO279" i="2"/>
  <c r="AM279" i="2"/>
  <c r="Y279" i="2"/>
  <c r="U279" i="2"/>
  <c r="S279" i="2"/>
  <c r="Q279" i="2"/>
  <c r="O279" i="2"/>
  <c r="M279" i="2"/>
  <c r="K279" i="2"/>
  <c r="BA278" i="2"/>
  <c r="AY278" i="2"/>
  <c r="AS278" i="2"/>
  <c r="AO278" i="2"/>
  <c r="AM278" i="2"/>
  <c r="AC278" i="2"/>
  <c r="Y278" i="2"/>
  <c r="W278" i="2"/>
  <c r="U278" i="2"/>
  <c r="S278" i="2"/>
  <c r="Q278" i="2"/>
  <c r="O278" i="2"/>
  <c r="M278" i="2"/>
  <c r="BA106" i="2" l="1"/>
  <c r="AY106" i="2"/>
  <c r="AS106" i="2"/>
  <c r="AO106" i="2"/>
  <c r="AM106" i="2"/>
  <c r="Y106" i="2"/>
  <c r="W106" i="2"/>
  <c r="U106" i="2"/>
  <c r="S106" i="2"/>
  <c r="Q106" i="2"/>
  <c r="O106" i="2"/>
  <c r="M106" i="2"/>
  <c r="K106" i="2"/>
  <c r="BA105" i="2"/>
  <c r="AY105" i="2"/>
  <c r="AS105" i="2"/>
  <c r="AO105" i="2"/>
  <c r="AM105" i="2"/>
  <c r="AE105" i="2"/>
  <c r="AC105" i="2"/>
  <c r="Y105" i="2"/>
  <c r="W105" i="2"/>
  <c r="U105" i="2"/>
  <c r="S105" i="2"/>
  <c r="Q105" i="2"/>
  <c r="O105" i="2"/>
  <c r="M105" i="2"/>
  <c r="K105" i="2"/>
  <c r="BA104" i="2"/>
  <c r="AY104" i="2"/>
  <c r="AS104" i="2"/>
  <c r="AO104" i="2"/>
  <c r="AM104" i="2"/>
  <c r="Y104" i="2"/>
  <c r="W104" i="2"/>
  <c r="U104" i="2"/>
  <c r="S104" i="2"/>
  <c r="Q104" i="2"/>
  <c r="O104" i="2"/>
  <c r="M104" i="2"/>
  <c r="K104" i="2"/>
  <c r="BA103" i="2"/>
  <c r="AY103" i="2"/>
  <c r="AS103" i="2"/>
  <c r="AO103" i="2"/>
  <c r="AM103" i="2"/>
  <c r="AC103" i="2"/>
  <c r="Y103" i="2"/>
  <c r="W103" i="2"/>
  <c r="U103" i="2"/>
  <c r="S103" i="2"/>
  <c r="Q103" i="2"/>
  <c r="O103" i="2"/>
  <c r="M103" i="2"/>
  <c r="K103" i="2"/>
  <c r="BA257" i="2" l="1"/>
  <c r="AY257" i="2"/>
  <c r="AS257" i="2"/>
  <c r="AO257" i="2"/>
  <c r="AM257" i="2"/>
  <c r="Y257" i="2"/>
  <c r="W257" i="2"/>
  <c r="U257" i="2"/>
  <c r="S257" i="2"/>
  <c r="Q257" i="2"/>
  <c r="O257" i="2"/>
  <c r="M257" i="2"/>
  <c r="BA256" i="2"/>
  <c r="AY256" i="2"/>
  <c r="AS256" i="2"/>
  <c r="Y256" i="2"/>
  <c r="U256" i="2"/>
  <c r="S256" i="2"/>
  <c r="Q256" i="2"/>
  <c r="O256" i="2"/>
  <c r="M256" i="2"/>
  <c r="BA255" i="2"/>
  <c r="AY255" i="2"/>
  <c r="AS255" i="2"/>
  <c r="AO255" i="2"/>
  <c r="AM255" i="2"/>
  <c r="Y255" i="2"/>
  <c r="U255" i="2"/>
  <c r="S255" i="2"/>
  <c r="Q255" i="2"/>
  <c r="O255" i="2"/>
  <c r="M255" i="2"/>
  <c r="BA254" i="2"/>
  <c r="AY254" i="2"/>
  <c r="AS254" i="2"/>
  <c r="AO254" i="2"/>
  <c r="AM254" i="2"/>
  <c r="Y254" i="2"/>
  <c r="U254" i="2"/>
  <c r="S254" i="2"/>
  <c r="Q254" i="2"/>
  <c r="O254" i="2"/>
  <c r="M254" i="2"/>
  <c r="BA253" i="2"/>
  <c r="AY253" i="2"/>
  <c r="AS253" i="2"/>
  <c r="AO253" i="2"/>
  <c r="AM253" i="2"/>
  <c r="Y253" i="2"/>
  <c r="W253" i="2"/>
  <c r="U253" i="2"/>
  <c r="S253" i="2"/>
  <c r="Q253" i="2"/>
  <c r="O253" i="2"/>
  <c r="M253" i="2"/>
  <c r="BA252" i="2"/>
  <c r="AY252" i="2"/>
  <c r="AS252" i="2"/>
  <c r="AO252" i="2"/>
  <c r="AM252" i="2"/>
  <c r="Y252" i="2"/>
  <c r="W252" i="2"/>
  <c r="U252" i="2"/>
  <c r="S252" i="2"/>
  <c r="Q252" i="2"/>
  <c r="O252" i="2"/>
  <c r="M252" i="2"/>
  <c r="BA251" i="2"/>
  <c r="AY251" i="2"/>
  <c r="AS251" i="2"/>
  <c r="AO251" i="2"/>
  <c r="AM251" i="2"/>
  <c r="Y251" i="2"/>
  <c r="W251" i="2"/>
  <c r="U251" i="2"/>
  <c r="S251" i="2"/>
  <c r="Q251" i="2"/>
  <c r="O251" i="2"/>
  <c r="M251" i="2"/>
  <c r="BA123" i="2" l="1"/>
  <c r="AY123" i="2"/>
  <c r="AS123" i="2"/>
  <c r="AO123" i="2"/>
  <c r="AG123" i="2"/>
  <c r="AC123" i="2"/>
  <c r="Y123" i="2"/>
  <c r="W123" i="2"/>
  <c r="U123" i="2"/>
  <c r="S123" i="2"/>
  <c r="Q123" i="2"/>
  <c r="O123" i="2"/>
  <c r="M123" i="2"/>
  <c r="K123" i="2"/>
  <c r="BA122" i="2"/>
  <c r="AY122" i="2"/>
  <c r="AS122" i="2"/>
  <c r="AO122" i="2"/>
  <c r="Y122" i="2"/>
  <c r="W122" i="2"/>
  <c r="U122" i="2"/>
  <c r="S122" i="2"/>
  <c r="Q122" i="2"/>
  <c r="O122" i="2"/>
  <c r="M122" i="2"/>
  <c r="K122" i="2"/>
  <c r="BA121" i="2"/>
  <c r="AY121" i="2"/>
  <c r="AS121" i="2"/>
  <c r="AO121" i="2"/>
  <c r="AC121" i="2"/>
  <c r="Y121" i="2"/>
  <c r="W121" i="2"/>
  <c r="U121" i="2"/>
  <c r="S121" i="2"/>
  <c r="Q121" i="2"/>
  <c r="O121" i="2"/>
  <c r="M121" i="2"/>
  <c r="K121" i="2"/>
  <c r="BA120" i="2"/>
  <c r="AY120" i="2"/>
  <c r="AS120" i="2"/>
  <c r="AO120" i="2"/>
  <c r="AC120" i="2"/>
  <c r="Y120" i="2"/>
  <c r="W120" i="2"/>
  <c r="U120" i="2"/>
  <c r="S120" i="2"/>
  <c r="Q120" i="2"/>
  <c r="O120" i="2"/>
  <c r="M120" i="2"/>
  <c r="K120" i="2"/>
  <c r="BA119" i="2"/>
  <c r="AY119" i="2"/>
  <c r="AS119" i="2"/>
  <c r="AO119" i="2"/>
  <c r="Y119" i="2"/>
  <c r="W119" i="2"/>
  <c r="U119" i="2"/>
  <c r="S119" i="2"/>
  <c r="Q119" i="2"/>
  <c r="O119" i="2"/>
  <c r="M119" i="2"/>
  <c r="I119" i="2"/>
  <c r="BA118" i="2"/>
  <c r="AY118" i="2"/>
  <c r="AS118" i="2"/>
  <c r="AO118" i="2"/>
  <c r="Y118" i="2"/>
  <c r="U118" i="2"/>
  <c r="S118" i="2"/>
  <c r="Q118" i="2"/>
  <c r="O118" i="2"/>
  <c r="M118" i="2"/>
  <c r="I118" i="2"/>
  <c r="BA89" i="2"/>
  <c r="AY89" i="2"/>
  <c r="AS89" i="2"/>
  <c r="AO89" i="2"/>
  <c r="AM89" i="2"/>
  <c r="Y89" i="2"/>
  <c r="W89" i="2"/>
  <c r="U89" i="2"/>
  <c r="S89" i="2"/>
  <c r="Q89" i="2"/>
  <c r="O89" i="2"/>
  <c r="M89" i="2"/>
  <c r="I89" i="2"/>
  <c r="BA40" i="2" l="1"/>
  <c r="AY40" i="2"/>
  <c r="AS40" i="2"/>
  <c r="AM40" i="2"/>
  <c r="Y40" i="2"/>
  <c r="U40" i="2"/>
  <c r="S40" i="2"/>
  <c r="Q40" i="2"/>
  <c r="O40" i="2"/>
  <c r="M40" i="2"/>
  <c r="BA39" i="2"/>
  <c r="AY39" i="2"/>
  <c r="AS39" i="2"/>
  <c r="AM39" i="2"/>
  <c r="AK39" i="2"/>
  <c r="AA39" i="2"/>
  <c r="Y39" i="2"/>
  <c r="U39" i="2"/>
  <c r="S39" i="2"/>
  <c r="Q39" i="2"/>
  <c r="O39" i="2"/>
  <c r="M39" i="2"/>
  <c r="BA38" i="2"/>
  <c r="AY38" i="2"/>
  <c r="AS38" i="2"/>
  <c r="AM38" i="2"/>
  <c r="Y38" i="2"/>
  <c r="U38" i="2"/>
  <c r="S38" i="2"/>
  <c r="Q38" i="2"/>
  <c r="O38" i="2"/>
  <c r="M38" i="2"/>
  <c r="BA37" i="2"/>
  <c r="AY37" i="2"/>
  <c r="AS37" i="2"/>
  <c r="AM37" i="2"/>
  <c r="Y37" i="2"/>
  <c r="U37" i="2"/>
  <c r="S37" i="2"/>
  <c r="Q37" i="2"/>
  <c r="O37" i="2"/>
  <c r="M37" i="2"/>
  <c r="BA36" i="2"/>
  <c r="AY36" i="2"/>
  <c r="AS36" i="2"/>
  <c r="AM36" i="2"/>
  <c r="AK36" i="2"/>
  <c r="AA36" i="2"/>
  <c r="Y36" i="2"/>
  <c r="W36" i="2"/>
  <c r="U36" i="2"/>
  <c r="S36" i="2"/>
  <c r="Q36" i="2"/>
  <c r="O36" i="2"/>
  <c r="M36" i="2"/>
  <c r="BA35" i="2"/>
  <c r="AY35" i="2"/>
  <c r="AS35" i="2"/>
  <c r="AM35" i="2"/>
  <c r="AA35" i="2"/>
  <c r="Y35" i="2"/>
  <c r="W35" i="2"/>
  <c r="U35" i="2"/>
  <c r="S35" i="2"/>
  <c r="Q35" i="2"/>
  <c r="O35" i="2"/>
  <c r="M35" i="2"/>
  <c r="K346" i="2" l="1"/>
  <c r="K347" i="2"/>
  <c r="K348" i="2"/>
  <c r="K349" i="2"/>
  <c r="K351" i="2"/>
  <c r="K352" i="2"/>
  <c r="K353" i="2"/>
  <c r="K354" i="2"/>
  <c r="K355" i="2"/>
  <c r="M346" i="2"/>
  <c r="M347" i="2"/>
  <c r="M348" i="2"/>
  <c r="M349" i="2"/>
  <c r="M351" i="2"/>
  <c r="M352" i="2"/>
  <c r="M353" i="2"/>
  <c r="M354" i="2"/>
  <c r="M355" i="2"/>
  <c r="O346" i="2"/>
  <c r="O347" i="2"/>
  <c r="O348" i="2"/>
  <c r="O349" i="2"/>
  <c r="O351" i="2"/>
  <c r="O352" i="2"/>
  <c r="O353" i="2"/>
  <c r="O354" i="2"/>
  <c r="O355" i="2"/>
  <c r="Q346" i="2"/>
  <c r="Q347" i="2"/>
  <c r="Q348" i="2"/>
  <c r="Q349" i="2"/>
  <c r="Q351" i="2"/>
  <c r="Q352" i="2"/>
  <c r="Q353" i="2"/>
  <c r="Q354" i="2"/>
  <c r="Q355" i="2"/>
  <c r="S346" i="2"/>
  <c r="S347" i="2"/>
  <c r="S348" i="2"/>
  <c r="S349" i="2"/>
  <c r="S351" i="2"/>
  <c r="S352" i="2"/>
  <c r="S353" i="2"/>
  <c r="S354" i="2"/>
  <c r="S355" i="2"/>
  <c r="U346" i="2"/>
  <c r="U347" i="2"/>
  <c r="U348" i="2"/>
  <c r="U349" i="2"/>
  <c r="U351" i="2"/>
  <c r="U352" i="2"/>
  <c r="U353" i="2"/>
  <c r="U354" i="2"/>
  <c r="U355" i="2"/>
  <c r="W346" i="2"/>
  <c r="W347" i="2"/>
  <c r="W348" i="2"/>
  <c r="W349" i="2"/>
  <c r="W351" i="2"/>
  <c r="W352" i="2"/>
  <c r="W353" i="2"/>
  <c r="W354" i="2"/>
  <c r="W355" i="2"/>
  <c r="Y346" i="2"/>
  <c r="Y347" i="2"/>
  <c r="Y348" i="2"/>
  <c r="Y349" i="2"/>
  <c r="Y351" i="2"/>
  <c r="Y352" i="2"/>
  <c r="Y353" i="2"/>
  <c r="Y354" i="2"/>
  <c r="Y355" i="2"/>
  <c r="AM346" i="2"/>
  <c r="AM347" i="2"/>
  <c r="AM348" i="2"/>
  <c r="AM349" i="2"/>
  <c r="AM351" i="2"/>
  <c r="AM352" i="2"/>
  <c r="AM353" i="2"/>
  <c r="AM354" i="2"/>
  <c r="AM355" i="2"/>
  <c r="AO346" i="2"/>
  <c r="AO347" i="2"/>
  <c r="AO348" i="2"/>
  <c r="AO349" i="2"/>
  <c r="AO351" i="2"/>
  <c r="AO352" i="2"/>
  <c r="AO353" i="2"/>
  <c r="AO354" i="2"/>
  <c r="AO355" i="2"/>
  <c r="AQ346" i="2"/>
  <c r="AQ347" i="2"/>
  <c r="AQ348" i="2"/>
  <c r="AQ349" i="2"/>
  <c r="AS346" i="2"/>
  <c r="AS347" i="2"/>
  <c r="AS348" i="2"/>
  <c r="AS349" i="2"/>
  <c r="AS351" i="2"/>
  <c r="AS352" i="2"/>
  <c r="AS353" i="2"/>
  <c r="AS354" i="2"/>
  <c r="AS355" i="2"/>
  <c r="AY346" i="2"/>
  <c r="AY347" i="2"/>
  <c r="AY348" i="2"/>
  <c r="AY349" i="2"/>
  <c r="AY351" i="2"/>
  <c r="AY352" i="2"/>
  <c r="AY353" i="2"/>
  <c r="AY354" i="2"/>
  <c r="AY355" i="2"/>
  <c r="BA346" i="2"/>
  <c r="BA347" i="2"/>
  <c r="BA348" i="2"/>
  <c r="BA349" i="2"/>
  <c r="BA351" i="2"/>
  <c r="BA352" i="2"/>
  <c r="BA353" i="2"/>
  <c r="BA354" i="2"/>
  <c r="BA355" i="2"/>
  <c r="AK355" i="2"/>
  <c r="AI355" i="2"/>
  <c r="I355" i="2"/>
  <c r="I354" i="2"/>
  <c r="I353" i="2"/>
  <c r="I352" i="2"/>
  <c r="I351" i="2"/>
  <c r="BA337" i="2" l="1"/>
  <c r="BA338" i="2"/>
  <c r="AY337" i="2"/>
  <c r="AY338" i="2"/>
  <c r="AS337" i="2"/>
  <c r="AS338" i="2"/>
  <c r="AO337" i="2"/>
  <c r="AO338" i="2"/>
  <c r="M337" i="2"/>
  <c r="M338" i="2"/>
  <c r="O337" i="2"/>
  <c r="O338" i="2"/>
  <c r="Q337" i="2"/>
  <c r="Q338" i="2"/>
  <c r="S337" i="2"/>
  <c r="S338" i="2"/>
  <c r="U337" i="2"/>
  <c r="U338" i="2"/>
  <c r="W337" i="2"/>
  <c r="W338" i="2"/>
  <c r="Y337" i="2"/>
  <c r="Y338" i="2"/>
  <c r="AM338" i="2"/>
  <c r="BA298" i="2"/>
  <c r="AY298" i="2"/>
  <c r="AS298" i="2"/>
  <c r="AQ298" i="2"/>
  <c r="AO298" i="2"/>
  <c r="AM298" i="2"/>
  <c r="Y298" i="2"/>
  <c r="W298" i="2"/>
  <c r="U298" i="2"/>
  <c r="S298" i="2"/>
  <c r="Q298" i="2"/>
  <c r="O298" i="2"/>
  <c r="M298" i="2"/>
  <c r="BA366" i="2" l="1"/>
  <c r="AY366" i="2"/>
  <c r="AS366" i="2"/>
  <c r="AO366" i="2"/>
  <c r="AM366" i="2"/>
  <c r="AG366" i="2"/>
  <c r="Y366" i="2"/>
  <c r="W366" i="2"/>
  <c r="U366" i="2"/>
  <c r="S366" i="2"/>
  <c r="Q366" i="2"/>
  <c r="O366" i="2"/>
  <c r="M366" i="2"/>
  <c r="K366" i="2"/>
  <c r="BA365" i="2"/>
  <c r="AY365" i="2"/>
  <c r="AS365" i="2"/>
  <c r="AO365" i="2"/>
  <c r="AM365" i="2"/>
  <c r="Y365" i="2"/>
  <c r="W365" i="2"/>
  <c r="U365" i="2"/>
  <c r="S365" i="2"/>
  <c r="Q365" i="2"/>
  <c r="O365" i="2"/>
  <c r="M365" i="2"/>
  <c r="K365" i="2"/>
  <c r="BA364" i="2"/>
  <c r="AY364" i="2"/>
  <c r="AS364" i="2"/>
  <c r="AM364" i="2"/>
  <c r="Y364" i="2"/>
  <c r="W364" i="2"/>
  <c r="U364" i="2"/>
  <c r="S364" i="2"/>
  <c r="Q364" i="2"/>
  <c r="O364" i="2"/>
  <c r="M364" i="2"/>
  <c r="K364" i="2"/>
  <c r="BA363" i="2"/>
  <c r="AY363" i="2"/>
  <c r="AS363" i="2"/>
  <c r="AO363" i="2"/>
  <c r="AM363" i="2"/>
  <c r="Y363" i="2"/>
  <c r="W363" i="2"/>
  <c r="U363" i="2"/>
  <c r="S363" i="2"/>
  <c r="Q363" i="2"/>
  <c r="O363" i="2"/>
  <c r="M363" i="2"/>
  <c r="K363" i="2"/>
  <c r="BA362" i="2"/>
  <c r="AY362" i="2"/>
  <c r="AS362" i="2"/>
  <c r="AO362" i="2"/>
  <c r="AM362" i="2"/>
  <c r="AG362" i="2"/>
  <c r="Y362" i="2"/>
  <c r="W362" i="2"/>
  <c r="U362" i="2"/>
  <c r="S362" i="2"/>
  <c r="Q362" i="2"/>
  <c r="O362" i="2"/>
  <c r="M362" i="2"/>
  <c r="K362" i="2"/>
  <c r="BA249" i="2" l="1"/>
  <c r="AY249" i="2"/>
  <c r="AS249" i="2"/>
  <c r="AO249" i="2"/>
  <c r="AM249" i="2"/>
  <c r="Y249" i="2"/>
  <c r="W249" i="2"/>
  <c r="U249" i="2"/>
  <c r="S249" i="2"/>
  <c r="Q249" i="2"/>
  <c r="O249" i="2"/>
  <c r="M249" i="2"/>
  <c r="BA248" i="2"/>
  <c r="AY248" i="2"/>
  <c r="AS248" i="2"/>
  <c r="AO248" i="2"/>
  <c r="AM248" i="2"/>
  <c r="AC248" i="2"/>
  <c r="Y248" i="2"/>
  <c r="W248" i="2"/>
  <c r="U248" i="2"/>
  <c r="S248" i="2"/>
  <c r="Q248" i="2"/>
  <c r="O248" i="2"/>
  <c r="M248" i="2"/>
  <c r="BA247" i="2"/>
  <c r="AY247" i="2"/>
  <c r="AS247" i="2"/>
  <c r="AO247" i="2"/>
  <c r="AM247" i="2"/>
  <c r="AK247" i="2"/>
  <c r="AC247" i="2"/>
  <c r="Y247" i="2"/>
  <c r="W247" i="2"/>
  <c r="U247" i="2"/>
  <c r="S247" i="2"/>
  <c r="Q247" i="2"/>
  <c r="O247" i="2"/>
  <c r="M247" i="2"/>
  <c r="BA246" i="2"/>
  <c r="AY246" i="2"/>
  <c r="AS246" i="2"/>
  <c r="AO246" i="2"/>
  <c r="AM246" i="2"/>
  <c r="AC246" i="2"/>
  <c r="Y246" i="2"/>
  <c r="W246" i="2"/>
  <c r="U246" i="2"/>
  <c r="S246" i="2"/>
  <c r="Q246" i="2"/>
  <c r="O246" i="2"/>
  <c r="M246" i="2"/>
  <c r="BA245" i="2"/>
  <c r="AY245" i="2"/>
  <c r="AS245" i="2"/>
  <c r="AO245" i="2"/>
  <c r="AM245" i="2"/>
  <c r="AC245" i="2"/>
  <c r="Y245" i="2"/>
  <c r="W245" i="2"/>
  <c r="U245" i="2"/>
  <c r="S245" i="2"/>
  <c r="Q245" i="2"/>
  <c r="O245" i="2"/>
  <c r="M245" i="2"/>
  <c r="BA244" i="2"/>
  <c r="AY244" i="2"/>
  <c r="AS244" i="2"/>
  <c r="AO244" i="2"/>
  <c r="AM244" i="2"/>
  <c r="Y244" i="2"/>
  <c r="W244" i="2"/>
  <c r="U244" i="2"/>
  <c r="S244" i="2"/>
  <c r="Q244" i="2"/>
  <c r="O244" i="2"/>
  <c r="M244" i="2"/>
  <c r="BA243" i="2"/>
  <c r="AY243" i="2"/>
  <c r="AS243" i="2"/>
  <c r="AO243" i="2"/>
  <c r="AM243" i="2"/>
  <c r="AC243" i="2"/>
  <c r="Y243" i="2"/>
  <c r="W243" i="2"/>
  <c r="U243" i="2"/>
  <c r="S243" i="2"/>
  <c r="Q243" i="2"/>
  <c r="O243" i="2"/>
  <c r="M243" i="2"/>
  <c r="BA242" i="2"/>
  <c r="AY242" i="2"/>
  <c r="AS242" i="2"/>
  <c r="AO242" i="2"/>
  <c r="AM242" i="2"/>
  <c r="Y242" i="2"/>
  <c r="W242" i="2"/>
  <c r="U242" i="2"/>
  <c r="S242" i="2"/>
  <c r="Q242" i="2"/>
  <c r="O242" i="2"/>
  <c r="M242" i="2"/>
  <c r="BA241" i="2"/>
  <c r="AY241" i="2"/>
  <c r="AS241" i="2"/>
  <c r="AO241" i="2"/>
  <c r="AM241" i="2"/>
  <c r="AK241" i="2"/>
  <c r="AC241" i="2"/>
  <c r="Y241" i="2"/>
  <c r="W241" i="2"/>
  <c r="U241" i="2"/>
  <c r="S241" i="2"/>
  <c r="Q241" i="2"/>
  <c r="O241" i="2"/>
  <c r="M241" i="2"/>
  <c r="BA240" i="2"/>
  <c r="AY240" i="2"/>
  <c r="AS240" i="2"/>
  <c r="AO240" i="2"/>
  <c r="AM240" i="2"/>
  <c r="Y240" i="2"/>
  <c r="W240" i="2"/>
  <c r="U240" i="2"/>
  <c r="S240" i="2"/>
  <c r="Q240" i="2"/>
  <c r="O240" i="2"/>
  <c r="M240" i="2"/>
  <c r="BA239" i="2"/>
  <c r="AY239" i="2"/>
  <c r="AS239" i="2"/>
  <c r="AO239" i="2"/>
  <c r="AM239" i="2"/>
  <c r="AC239" i="2"/>
  <c r="Y239" i="2"/>
  <c r="W239" i="2"/>
  <c r="U239" i="2"/>
  <c r="S239" i="2"/>
  <c r="Q239" i="2"/>
  <c r="O239" i="2"/>
  <c r="M239" i="2"/>
  <c r="I7" i="2" l="1"/>
  <c r="K7" i="2"/>
  <c r="O7" i="2"/>
  <c r="Q7" i="2"/>
  <c r="S7" i="2"/>
  <c r="AA7" i="2"/>
  <c r="AG7" i="2"/>
  <c r="E5" i="2"/>
  <c r="F5" i="2"/>
  <c r="G5" i="2"/>
  <c r="H5" i="2"/>
  <c r="J5" i="2"/>
  <c r="L5" i="2"/>
  <c r="N5" i="2"/>
  <c r="P5" i="2"/>
  <c r="R5" i="2"/>
  <c r="T5" i="2"/>
  <c r="V5" i="2"/>
  <c r="X5" i="2"/>
  <c r="Z5" i="2"/>
  <c r="AB5" i="2"/>
  <c r="AD5" i="2"/>
  <c r="AF5" i="2"/>
  <c r="AH5" i="2"/>
  <c r="AJ5" i="2"/>
  <c r="AL5" i="2"/>
  <c r="AN5" i="2"/>
  <c r="AP5" i="2"/>
  <c r="AR5" i="2"/>
  <c r="AT5" i="2"/>
  <c r="AU5" i="2"/>
  <c r="AV5" i="2"/>
  <c r="AW5" i="2"/>
  <c r="AX5" i="2"/>
  <c r="AZ5" i="2"/>
  <c r="D5" i="2"/>
  <c r="AC7" i="2"/>
  <c r="M7" i="2"/>
  <c r="AW336" i="2"/>
  <c r="AV336" i="2"/>
  <c r="AU336" i="2"/>
  <c r="AT336" i="2"/>
  <c r="AZ356" i="2"/>
  <c r="AX356" i="2"/>
  <c r="V356" i="2"/>
  <c r="T356" i="2"/>
  <c r="R356" i="2"/>
  <c r="P356" i="2"/>
  <c r="J356" i="2"/>
  <c r="G356" i="2"/>
  <c r="AO356" i="2" s="1"/>
  <c r="F356" i="2"/>
  <c r="D356" i="2"/>
  <c r="AZ350" i="2"/>
  <c r="AX350" i="2"/>
  <c r="AR350" i="2"/>
  <c r="AN350" i="2"/>
  <c r="AL350" i="2"/>
  <c r="AJ350" i="2"/>
  <c r="X350" i="2"/>
  <c r="V350" i="2"/>
  <c r="T350" i="2"/>
  <c r="R350" i="2"/>
  <c r="P350" i="2"/>
  <c r="Q350" i="2" s="1"/>
  <c r="N350" i="2"/>
  <c r="L350" i="2"/>
  <c r="J350" i="2"/>
  <c r="H350" i="2"/>
  <c r="G350" i="2"/>
  <c r="AI350" i="2" s="1"/>
  <c r="F350" i="2"/>
  <c r="G345" i="2"/>
  <c r="AS345" i="2" s="1"/>
  <c r="F345" i="2"/>
  <c r="AZ340" i="2"/>
  <c r="AX340" i="2"/>
  <c r="AR340" i="2"/>
  <c r="AN340" i="2"/>
  <c r="AL340" i="2"/>
  <c r="AF340" i="2"/>
  <c r="AD340" i="2"/>
  <c r="X340" i="2"/>
  <c r="V340" i="2"/>
  <c r="T340" i="2"/>
  <c r="R340" i="2"/>
  <c r="P340" i="2"/>
  <c r="N340" i="2"/>
  <c r="L340" i="2"/>
  <c r="J340" i="2"/>
  <c r="G340" i="2"/>
  <c r="F340" i="2"/>
  <c r="D340" i="2"/>
  <c r="AP336" i="2"/>
  <c r="AH336" i="2"/>
  <c r="C336" i="2"/>
  <c r="C334" i="2" s="1"/>
  <c r="AZ335" i="2"/>
  <c r="AX335" i="2"/>
  <c r="AW335" i="2"/>
  <c r="AV335" i="2"/>
  <c r="AU335" i="2"/>
  <c r="AT335" i="2"/>
  <c r="AR335" i="2"/>
  <c r="AP335" i="2"/>
  <c r="AN335" i="2"/>
  <c r="AL335" i="2"/>
  <c r="AJ335" i="2"/>
  <c r="AH335" i="2"/>
  <c r="AF335" i="2"/>
  <c r="X335" i="2"/>
  <c r="V335" i="2"/>
  <c r="T335" i="2"/>
  <c r="R335" i="2"/>
  <c r="P335" i="2"/>
  <c r="N335" i="2"/>
  <c r="H335" i="2"/>
  <c r="G335" i="2"/>
  <c r="F335" i="2"/>
  <c r="BA332" i="2"/>
  <c r="AY332" i="2"/>
  <c r="AS332" i="2"/>
  <c r="AO332" i="2"/>
  <c r="AM332" i="2"/>
  <c r="Y332" i="2"/>
  <c r="W332" i="2"/>
  <c r="U332" i="2"/>
  <c r="S332" i="2"/>
  <c r="Q332" i="2"/>
  <c r="O332" i="2"/>
  <c r="M332" i="2"/>
  <c r="BA331" i="2"/>
  <c r="AY331" i="2"/>
  <c r="AS331" i="2"/>
  <c r="AO331" i="2"/>
  <c r="AM331" i="2"/>
  <c r="AK331" i="2"/>
  <c r="AE331" i="2"/>
  <c r="Y331" i="2"/>
  <c r="W331" i="2"/>
  <c r="U331" i="2"/>
  <c r="S331" i="2"/>
  <c r="Q331" i="2"/>
  <c r="O331" i="2"/>
  <c r="M331" i="2"/>
  <c r="BA330" i="2"/>
  <c r="AY330" i="2"/>
  <c r="AS330" i="2"/>
  <c r="AO330" i="2"/>
  <c r="AM330" i="2"/>
  <c r="Y330" i="2"/>
  <c r="W330" i="2"/>
  <c r="U330" i="2"/>
  <c r="S330" i="2"/>
  <c r="Q330" i="2"/>
  <c r="O330" i="2"/>
  <c r="M330" i="2"/>
  <c r="BA329" i="2"/>
  <c r="AY329" i="2"/>
  <c r="AS329" i="2"/>
  <c r="AO329" i="2"/>
  <c r="AM329" i="2"/>
  <c r="Y329" i="2"/>
  <c r="W329" i="2"/>
  <c r="U329" i="2"/>
  <c r="S329" i="2"/>
  <c r="Q329" i="2"/>
  <c r="O329" i="2"/>
  <c r="M329" i="2"/>
  <c r="BA328" i="2"/>
  <c r="AY328" i="2"/>
  <c r="AS328" i="2"/>
  <c r="AO328" i="2"/>
  <c r="AM328" i="2"/>
  <c r="AC328" i="2"/>
  <c r="Y328" i="2"/>
  <c r="W328" i="2"/>
  <c r="U328" i="2"/>
  <c r="S328" i="2"/>
  <c r="Q328" i="2"/>
  <c r="O328" i="2"/>
  <c r="M328" i="2"/>
  <c r="BA327" i="2"/>
  <c r="AY327" i="2"/>
  <c r="AS327" i="2"/>
  <c r="AM327" i="2"/>
  <c r="AC327" i="2"/>
  <c r="Y327" i="2"/>
  <c r="W327" i="2"/>
  <c r="U327" i="2"/>
  <c r="S327" i="2"/>
  <c r="Q327" i="2"/>
  <c r="O327" i="2"/>
  <c r="M327" i="2"/>
  <c r="BA326" i="2"/>
  <c r="AY326" i="2"/>
  <c r="AS326" i="2"/>
  <c r="AO326" i="2"/>
  <c r="AM326" i="2"/>
  <c r="AC326" i="2"/>
  <c r="Y326" i="2"/>
  <c r="W326" i="2"/>
  <c r="U326" i="2"/>
  <c r="S326" i="2"/>
  <c r="Q326" i="2"/>
  <c r="O326" i="2"/>
  <c r="M326" i="2"/>
  <c r="BA325" i="2"/>
  <c r="AY325" i="2"/>
  <c r="AS325" i="2"/>
  <c r="AO325" i="2"/>
  <c r="AM325" i="2"/>
  <c r="AC325" i="2"/>
  <c r="Y325" i="2"/>
  <c r="W325" i="2"/>
  <c r="U325" i="2"/>
  <c r="S325" i="2"/>
  <c r="Q325" i="2"/>
  <c r="O325" i="2"/>
  <c r="M325" i="2"/>
  <c r="AZ324" i="2"/>
  <c r="AX324" i="2"/>
  <c r="AW324" i="2"/>
  <c r="AU324" i="2"/>
  <c r="AT324" i="2"/>
  <c r="AR324" i="2"/>
  <c r="AS324" i="2" s="1"/>
  <c r="AN324" i="2"/>
  <c r="AO324" i="2" s="1"/>
  <c r="AL324" i="2"/>
  <c r="AM324" i="2" s="1"/>
  <c r="AJ324" i="2"/>
  <c r="AJ322" i="2" s="1"/>
  <c r="AK322" i="2" s="1"/>
  <c r="AD324" i="2"/>
  <c r="AE324" i="2" s="1"/>
  <c r="AB324" i="2"/>
  <c r="X324" i="2"/>
  <c r="Y324" i="2" s="1"/>
  <c r="V324" i="2"/>
  <c r="W324" i="2" s="1"/>
  <c r="T324" i="2"/>
  <c r="R324" i="2"/>
  <c r="S324" i="2" s="1"/>
  <c r="P324" i="2"/>
  <c r="Q324" i="2" s="1"/>
  <c r="N324" i="2"/>
  <c r="L324" i="2"/>
  <c r="M324" i="2" s="1"/>
  <c r="D324" i="2"/>
  <c r="D322" i="2" s="1"/>
  <c r="AZ323" i="2"/>
  <c r="AZ296" i="2" s="1"/>
  <c r="AX323" i="2"/>
  <c r="AX296" i="2" s="1"/>
  <c r="AW323" i="2"/>
  <c r="AT323" i="2"/>
  <c r="AT296" i="2" s="1"/>
  <c r="AR323" i="2"/>
  <c r="AN323" i="2"/>
  <c r="AL323" i="2"/>
  <c r="AB323" i="2"/>
  <c r="X323" i="2"/>
  <c r="V323" i="2"/>
  <c r="V296" i="2" s="1"/>
  <c r="T323" i="2"/>
  <c r="T296" i="2" s="1"/>
  <c r="R323" i="2"/>
  <c r="P323" i="2"/>
  <c r="P296" i="2" s="1"/>
  <c r="N323" i="2"/>
  <c r="L323" i="2"/>
  <c r="H323" i="2"/>
  <c r="G323" i="2"/>
  <c r="K322" i="2"/>
  <c r="I322" i="2"/>
  <c r="F322" i="2"/>
  <c r="AW311" i="2"/>
  <c r="AW309" i="2" s="1"/>
  <c r="AV311" i="2"/>
  <c r="AV309" i="2" s="1"/>
  <c r="AU311" i="2"/>
  <c r="AU309" i="2" s="1"/>
  <c r="AT311" i="2"/>
  <c r="AT309" i="2" s="1"/>
  <c r="AR311" i="2"/>
  <c r="AN311" i="2"/>
  <c r="AL311" i="2"/>
  <c r="AJ311" i="2"/>
  <c r="AJ309" i="2" s="1"/>
  <c r="AK309" i="2" s="1"/>
  <c r="AD311" i="2"/>
  <c r="AB311" i="2"/>
  <c r="X311" i="2"/>
  <c r="N311" i="2"/>
  <c r="L311" i="2"/>
  <c r="J311" i="2"/>
  <c r="G311" i="2"/>
  <c r="Q311" i="2" s="1"/>
  <c r="AR310" i="2"/>
  <c r="AN310" i="2"/>
  <c r="AL310" i="2"/>
  <c r="AD310" i="2"/>
  <c r="AD296" i="2" s="1"/>
  <c r="AB310" i="2"/>
  <c r="X310" i="2"/>
  <c r="N310" i="2"/>
  <c r="L310" i="2"/>
  <c r="H310" i="2"/>
  <c r="G310" i="2"/>
  <c r="BA310" i="2" s="1"/>
  <c r="F310" i="2"/>
  <c r="F296" i="2" s="1"/>
  <c r="AZ309" i="2"/>
  <c r="BA309" i="2" s="1"/>
  <c r="AX309" i="2"/>
  <c r="AY309" i="2" s="1"/>
  <c r="V309" i="2"/>
  <c r="W309" i="2" s="1"/>
  <c r="T309" i="2"/>
  <c r="U309" i="2" s="1"/>
  <c r="R309" i="2"/>
  <c r="S309" i="2" s="1"/>
  <c r="P309" i="2"/>
  <c r="Q309" i="2" s="1"/>
  <c r="AZ301" i="2"/>
  <c r="AX301" i="2"/>
  <c r="AR301" i="2"/>
  <c r="AN301" i="2"/>
  <c r="AL301" i="2"/>
  <c r="X301" i="2"/>
  <c r="V301" i="2"/>
  <c r="T301" i="2"/>
  <c r="R301" i="2"/>
  <c r="P301" i="2"/>
  <c r="N301" i="2"/>
  <c r="L301" i="2"/>
  <c r="J301" i="2"/>
  <c r="G301" i="2"/>
  <c r="F301" i="2"/>
  <c r="D301" i="2"/>
  <c r="BA300" i="2"/>
  <c r="AY300" i="2"/>
  <c r="AS300" i="2"/>
  <c r="AM300" i="2"/>
  <c r="AG300" i="2"/>
  <c r="AC300" i="2"/>
  <c r="Y300" i="2"/>
  <c r="W300" i="2"/>
  <c r="U300" i="2"/>
  <c r="S300" i="2"/>
  <c r="Q300" i="2"/>
  <c r="O300" i="2"/>
  <c r="M300" i="2"/>
  <c r="AV296" i="2"/>
  <c r="AF296" i="2"/>
  <c r="E296" i="2"/>
  <c r="E295" i="2" s="1"/>
  <c r="K295" i="2"/>
  <c r="AZ291" i="2"/>
  <c r="AX291" i="2"/>
  <c r="AR291" i="2"/>
  <c r="AS291" i="2" s="1"/>
  <c r="AN291" i="2"/>
  <c r="AO291" i="2" s="1"/>
  <c r="AL291" i="2"/>
  <c r="AM291" i="2" s="1"/>
  <c r="X291" i="2"/>
  <c r="Y291" i="2" s="1"/>
  <c r="V291" i="2"/>
  <c r="W291" i="2" s="1"/>
  <c r="T291" i="2"/>
  <c r="R291" i="2"/>
  <c r="P291" i="2"/>
  <c r="N291" i="2"/>
  <c r="O291" i="2" s="1"/>
  <c r="L291" i="2"/>
  <c r="M291" i="2" s="1"/>
  <c r="J291" i="2"/>
  <c r="K291" i="2" s="1"/>
  <c r="AZ277" i="2"/>
  <c r="AX277" i="2"/>
  <c r="AW277" i="2"/>
  <c r="AV277" i="2"/>
  <c r="AU277" i="2"/>
  <c r="AT277" i="2"/>
  <c r="AR277" i="2"/>
  <c r="AN277" i="2"/>
  <c r="AL277" i="2"/>
  <c r="AJ277" i="2"/>
  <c r="AB277" i="2"/>
  <c r="X277" i="2"/>
  <c r="V277" i="2"/>
  <c r="T277" i="2"/>
  <c r="R277" i="2"/>
  <c r="P277" i="2"/>
  <c r="N277" i="2"/>
  <c r="L277" i="2"/>
  <c r="J277" i="2"/>
  <c r="J275" i="2" s="1"/>
  <c r="G277" i="2"/>
  <c r="AZ276" i="2"/>
  <c r="AX276" i="2"/>
  <c r="AW276" i="2"/>
  <c r="AV276" i="2"/>
  <c r="AU276" i="2"/>
  <c r="AT276" i="2"/>
  <c r="AR276" i="2"/>
  <c r="AN276" i="2"/>
  <c r="AL276" i="2"/>
  <c r="AB276" i="2"/>
  <c r="X276" i="2"/>
  <c r="V276" i="2"/>
  <c r="T276" i="2"/>
  <c r="R276" i="2"/>
  <c r="P276" i="2"/>
  <c r="N276" i="2"/>
  <c r="L276" i="2"/>
  <c r="H276" i="2"/>
  <c r="G276" i="2"/>
  <c r="F276" i="2"/>
  <c r="E276" i="2"/>
  <c r="AX260" i="2"/>
  <c r="AW260" i="2"/>
  <c r="AV260" i="2"/>
  <c r="AT260" i="2"/>
  <c r="AR260" i="2"/>
  <c r="AN260" i="2"/>
  <c r="AL260" i="2"/>
  <c r="AB260" i="2"/>
  <c r="AB258" i="2" s="1"/>
  <c r="AC258" i="2" s="1"/>
  <c r="X260" i="2"/>
  <c r="R260" i="2"/>
  <c r="R258" i="2" s="1"/>
  <c r="S258" i="2" s="1"/>
  <c r="P260" i="2"/>
  <c r="N260" i="2"/>
  <c r="L260" i="2"/>
  <c r="J260" i="2"/>
  <c r="G260" i="2"/>
  <c r="AX259" i="2"/>
  <c r="AW259" i="2"/>
  <c r="AT259" i="2"/>
  <c r="AR259" i="2"/>
  <c r="AN259" i="2"/>
  <c r="AL259" i="2"/>
  <c r="N259" i="2"/>
  <c r="L259" i="2"/>
  <c r="H259" i="2"/>
  <c r="G259" i="2"/>
  <c r="Q259" i="2" s="1"/>
  <c r="F259" i="2"/>
  <c r="E259" i="2"/>
  <c r="E216" i="2" s="1"/>
  <c r="BA258" i="2"/>
  <c r="W258" i="2"/>
  <c r="U258" i="2"/>
  <c r="AZ250" i="2"/>
  <c r="AX250" i="2"/>
  <c r="AR250" i="2"/>
  <c r="AN250" i="2"/>
  <c r="AL250" i="2"/>
  <c r="X250" i="2"/>
  <c r="T250" i="2"/>
  <c r="R250" i="2"/>
  <c r="P250" i="2"/>
  <c r="N250" i="2"/>
  <c r="L250" i="2"/>
  <c r="J250" i="2"/>
  <c r="G250" i="2"/>
  <c r="BA250" i="2" s="1"/>
  <c r="F250" i="2"/>
  <c r="D250" i="2"/>
  <c r="D216" i="2" s="1"/>
  <c r="AZ238" i="2"/>
  <c r="AX238" i="2"/>
  <c r="AR238" i="2"/>
  <c r="AN238" i="2"/>
  <c r="AL238" i="2"/>
  <c r="AJ238" i="2"/>
  <c r="AB238" i="2"/>
  <c r="X238" i="2"/>
  <c r="V238" i="2"/>
  <c r="T238" i="2"/>
  <c r="R238" i="2"/>
  <c r="P238" i="2"/>
  <c r="G238" i="2"/>
  <c r="M238" i="2" s="1"/>
  <c r="F238" i="2"/>
  <c r="AZ237" i="2"/>
  <c r="AX237" i="2"/>
  <c r="AR237" i="2"/>
  <c r="AN237" i="2"/>
  <c r="AL237" i="2"/>
  <c r="AB237" i="2"/>
  <c r="X237" i="2"/>
  <c r="V237" i="2"/>
  <c r="T237" i="2"/>
  <c r="R237" i="2"/>
  <c r="P237" i="2"/>
  <c r="N237" i="2"/>
  <c r="L237" i="2"/>
  <c r="I237" i="2"/>
  <c r="H237" i="2"/>
  <c r="G237" i="2"/>
  <c r="O236" i="2"/>
  <c r="M236" i="2"/>
  <c r="K236" i="2"/>
  <c r="I236" i="2"/>
  <c r="AQ235" i="2"/>
  <c r="AQ234" i="2"/>
  <c r="AQ232" i="2"/>
  <c r="AE231" i="2"/>
  <c r="AZ229" i="2"/>
  <c r="AZ218" i="2" s="1"/>
  <c r="BA218" i="2" s="1"/>
  <c r="AX229" i="2"/>
  <c r="AR229" i="2"/>
  <c r="AR218" i="2" s="1"/>
  <c r="AS218" i="2" s="1"/>
  <c r="AP229" i="2"/>
  <c r="AN229" i="2"/>
  <c r="AL229" i="2"/>
  <c r="AD229" i="2"/>
  <c r="AE229" i="2" s="1"/>
  <c r="AB229" i="2"/>
  <c r="AB218" i="2" s="1"/>
  <c r="AC218" i="2" s="1"/>
  <c r="X229" i="2"/>
  <c r="V229" i="2"/>
  <c r="T229" i="2"/>
  <c r="R229" i="2"/>
  <c r="P229" i="2"/>
  <c r="N229" i="2"/>
  <c r="L229" i="2"/>
  <c r="J229" i="2"/>
  <c r="G229" i="2"/>
  <c r="C217" i="2"/>
  <c r="C216" i="2" s="1"/>
  <c r="BA211" i="2"/>
  <c r="AY211" i="2"/>
  <c r="AV211" i="2"/>
  <c r="AV193" i="2" s="1"/>
  <c r="AV191" i="2" s="1"/>
  <c r="AT211" i="2"/>
  <c r="AS211" i="2"/>
  <c r="AQ211" i="2"/>
  <c r="AO211" i="2"/>
  <c r="AM211" i="2"/>
  <c r="Y211" i="2"/>
  <c r="W211" i="2"/>
  <c r="U211" i="2"/>
  <c r="S211" i="2"/>
  <c r="Q211" i="2"/>
  <c r="O211" i="2"/>
  <c r="M211" i="2"/>
  <c r="K211" i="2"/>
  <c r="AZ206" i="2"/>
  <c r="BA206" i="2" s="1"/>
  <c r="AX206" i="2"/>
  <c r="AY206" i="2" s="1"/>
  <c r="AS206" i="2"/>
  <c r="AO206" i="2"/>
  <c r="AM206" i="2"/>
  <c r="AG206" i="2"/>
  <c r="Y206" i="2"/>
  <c r="W206" i="2"/>
  <c r="U206" i="2"/>
  <c r="S206" i="2"/>
  <c r="P206" i="2"/>
  <c r="O206" i="2"/>
  <c r="M206" i="2"/>
  <c r="BA205" i="2"/>
  <c r="AY205" i="2"/>
  <c r="AS205" i="2"/>
  <c r="AO205" i="2"/>
  <c r="AM205" i="2"/>
  <c r="Y205" i="2"/>
  <c r="W205" i="2"/>
  <c r="U205" i="2"/>
  <c r="S205" i="2"/>
  <c r="Q205" i="2"/>
  <c r="O205" i="2"/>
  <c r="M205" i="2"/>
  <c r="K205" i="2"/>
  <c r="BA204" i="2"/>
  <c r="AY204" i="2"/>
  <c r="AS204" i="2"/>
  <c r="AO204" i="2"/>
  <c r="AM204" i="2"/>
  <c r="Y204" i="2"/>
  <c r="W204" i="2"/>
  <c r="U204" i="2"/>
  <c r="S204" i="2"/>
  <c r="Q204" i="2"/>
  <c r="O204" i="2"/>
  <c r="M204" i="2"/>
  <c r="K204" i="2"/>
  <c r="BA203" i="2"/>
  <c r="AY203" i="2"/>
  <c r="AS203" i="2"/>
  <c r="AO203" i="2"/>
  <c r="AM203" i="2"/>
  <c r="Y203" i="2"/>
  <c r="U203" i="2"/>
  <c r="S203" i="2"/>
  <c r="Q203" i="2"/>
  <c r="O203" i="2"/>
  <c r="M203" i="2"/>
  <c r="K203" i="2"/>
  <c r="BA202" i="2"/>
  <c r="AY202" i="2"/>
  <c r="AS202" i="2"/>
  <c r="AO202" i="2"/>
  <c r="AM202" i="2"/>
  <c r="Y202" i="2"/>
  <c r="W202" i="2"/>
  <c r="U202" i="2"/>
  <c r="S202" i="2"/>
  <c r="Q202" i="2"/>
  <c r="O202" i="2"/>
  <c r="M202" i="2"/>
  <c r="K202" i="2"/>
  <c r="BA201" i="2"/>
  <c r="AY201" i="2"/>
  <c r="AS201" i="2"/>
  <c r="AO201" i="2"/>
  <c r="AM201" i="2"/>
  <c r="Y201" i="2"/>
  <c r="W201" i="2"/>
  <c r="U201" i="2"/>
  <c r="S201" i="2"/>
  <c r="Q201" i="2"/>
  <c r="O201" i="2"/>
  <c r="M201" i="2"/>
  <c r="K201" i="2"/>
  <c r="AZ200" i="2"/>
  <c r="AX200" i="2"/>
  <c r="AU200" i="2"/>
  <c r="AU193" i="2" s="1"/>
  <c r="AU191" i="2" s="1"/>
  <c r="AT200" i="2"/>
  <c r="AR200" i="2"/>
  <c r="AN200" i="2"/>
  <c r="AN193" i="2" s="1"/>
  <c r="AL200" i="2"/>
  <c r="X200" i="2"/>
  <c r="R200" i="2"/>
  <c r="N200" i="2"/>
  <c r="L200" i="2"/>
  <c r="J200" i="2"/>
  <c r="G200" i="2"/>
  <c r="U200" i="2" s="1"/>
  <c r="F200" i="2"/>
  <c r="F193" i="2" s="1"/>
  <c r="BA195" i="2"/>
  <c r="AY195" i="2"/>
  <c r="AS195" i="2"/>
  <c r="AO195" i="2"/>
  <c r="AM195" i="2"/>
  <c r="Y195" i="2"/>
  <c r="W195" i="2"/>
  <c r="U195" i="2"/>
  <c r="S195" i="2"/>
  <c r="Q195" i="2"/>
  <c r="O195" i="2"/>
  <c r="M195" i="2"/>
  <c r="I192" i="2"/>
  <c r="I191" i="2" s="1"/>
  <c r="AW193" i="2"/>
  <c r="AP193" i="2"/>
  <c r="AP191" i="2" s="1"/>
  <c r="AF193" i="2"/>
  <c r="AF191" i="2" s="1"/>
  <c r="V193" i="2"/>
  <c r="T193" i="2"/>
  <c r="R193" i="2"/>
  <c r="D193" i="2"/>
  <c r="D191" i="2" s="1"/>
  <c r="AR192" i="2"/>
  <c r="AN192" i="2"/>
  <c r="AL192" i="2"/>
  <c r="Z192" i="2"/>
  <c r="Z191" i="2" s="1"/>
  <c r="X192" i="2"/>
  <c r="N192" i="2"/>
  <c r="L192" i="2"/>
  <c r="H192" i="2"/>
  <c r="H191" i="2" s="1"/>
  <c r="G192" i="2"/>
  <c r="F192" i="2"/>
  <c r="E192" i="2"/>
  <c r="E191" i="2" s="1"/>
  <c r="AZ183" i="2"/>
  <c r="AX183" i="2"/>
  <c r="AV183" i="2"/>
  <c r="AV156" i="2" s="1"/>
  <c r="AV154" i="2" s="1"/>
  <c r="AT183" i="2"/>
  <c r="AT156" i="2" s="1"/>
  <c r="AR183" i="2"/>
  <c r="AN183" i="2"/>
  <c r="AL183" i="2"/>
  <c r="X183" i="2"/>
  <c r="V183" i="2"/>
  <c r="T183" i="2"/>
  <c r="R183" i="2"/>
  <c r="P183" i="2"/>
  <c r="N183" i="2"/>
  <c r="L183" i="2"/>
  <c r="J183" i="2"/>
  <c r="G183" i="2"/>
  <c r="F183" i="2"/>
  <c r="D183" i="2"/>
  <c r="AZ177" i="2"/>
  <c r="AX177" i="2"/>
  <c r="AR177" i="2"/>
  <c r="AN177" i="2"/>
  <c r="AL177" i="2"/>
  <c r="X177" i="2"/>
  <c r="V177" i="2"/>
  <c r="T177" i="2"/>
  <c r="R177" i="2"/>
  <c r="P177" i="2"/>
  <c r="Q177" i="2" s="1"/>
  <c r="N177" i="2"/>
  <c r="L177" i="2"/>
  <c r="J177" i="2"/>
  <c r="G177" i="2"/>
  <c r="F177" i="2"/>
  <c r="D177" i="2"/>
  <c r="AZ169" i="2"/>
  <c r="BA169" i="2" s="1"/>
  <c r="AX169" i="2"/>
  <c r="AY169" i="2" s="1"/>
  <c r="AR169" i="2"/>
  <c r="AS169" i="2" s="1"/>
  <c r="AN169" i="2"/>
  <c r="AO169" i="2" s="1"/>
  <c r="AL169" i="2"/>
  <c r="AM169" i="2" s="1"/>
  <c r="X169" i="2"/>
  <c r="Y169" i="2" s="1"/>
  <c r="V169" i="2"/>
  <c r="W169" i="2" s="1"/>
  <c r="T169" i="2"/>
  <c r="U169" i="2" s="1"/>
  <c r="R169" i="2"/>
  <c r="S169" i="2" s="1"/>
  <c r="P169" i="2"/>
  <c r="Q169" i="2" s="1"/>
  <c r="N169" i="2"/>
  <c r="O169" i="2" s="1"/>
  <c r="L169" i="2"/>
  <c r="M169" i="2" s="1"/>
  <c r="J169" i="2"/>
  <c r="K169" i="2" s="1"/>
  <c r="AZ163" i="2"/>
  <c r="BA163" i="2" s="1"/>
  <c r="AX163" i="2"/>
  <c r="AY163" i="2" s="1"/>
  <c r="AR163" i="2"/>
  <c r="AS163" i="2" s="1"/>
  <c r="AN163" i="2"/>
  <c r="AO163" i="2" s="1"/>
  <c r="AL163" i="2"/>
  <c r="AB163" i="2"/>
  <c r="AC163" i="2" s="1"/>
  <c r="X163" i="2"/>
  <c r="Y163" i="2" s="1"/>
  <c r="V163" i="2"/>
  <c r="W163" i="2" s="1"/>
  <c r="T163" i="2"/>
  <c r="U163" i="2" s="1"/>
  <c r="R163" i="2"/>
  <c r="S163" i="2" s="1"/>
  <c r="P163" i="2"/>
  <c r="Q163" i="2" s="1"/>
  <c r="N163" i="2"/>
  <c r="O163" i="2" s="1"/>
  <c r="L163" i="2"/>
  <c r="M163" i="2" s="1"/>
  <c r="J163" i="2"/>
  <c r="K163" i="2" s="1"/>
  <c r="AZ158" i="2"/>
  <c r="AX158" i="2"/>
  <c r="AR158" i="2"/>
  <c r="AN158" i="2"/>
  <c r="AL158" i="2"/>
  <c r="X158" i="2"/>
  <c r="V158" i="2"/>
  <c r="T158" i="2"/>
  <c r="R158" i="2"/>
  <c r="P158" i="2"/>
  <c r="N158" i="2"/>
  <c r="L158" i="2"/>
  <c r="J158" i="2"/>
  <c r="J4" i="2" s="1"/>
  <c r="G158" i="2"/>
  <c r="AY158" i="2" s="1"/>
  <c r="AW156" i="2"/>
  <c r="AW154" i="2" s="1"/>
  <c r="AU156" i="2"/>
  <c r="AU154" i="2" s="1"/>
  <c r="C156" i="2"/>
  <c r="BA155" i="2"/>
  <c r="AY155" i="2"/>
  <c r="AT155" i="2"/>
  <c r="AS155" i="2"/>
  <c r="AO155" i="2"/>
  <c r="AM155" i="2"/>
  <c r="Y155" i="2"/>
  <c r="W155" i="2"/>
  <c r="U155" i="2"/>
  <c r="S155" i="2"/>
  <c r="Q155" i="2"/>
  <c r="O155" i="2"/>
  <c r="M155" i="2"/>
  <c r="BA152" i="2"/>
  <c r="AY152" i="2"/>
  <c r="AS152" i="2"/>
  <c r="AO152" i="2"/>
  <c r="AM152" i="2"/>
  <c r="Y152" i="2"/>
  <c r="W152" i="2"/>
  <c r="U152" i="2"/>
  <c r="S152" i="2"/>
  <c r="Q152" i="2"/>
  <c r="O152" i="2"/>
  <c r="M152" i="2"/>
  <c r="BA151" i="2"/>
  <c r="AY151" i="2"/>
  <c r="AS151" i="2"/>
  <c r="AO151" i="2"/>
  <c r="AM151" i="2"/>
  <c r="Y151" i="2"/>
  <c r="W151" i="2"/>
  <c r="U151" i="2"/>
  <c r="S151" i="2"/>
  <c r="Q151" i="2"/>
  <c r="O151" i="2"/>
  <c r="M151" i="2"/>
  <c r="BA150" i="2"/>
  <c r="AY150" i="2"/>
  <c r="AS150" i="2"/>
  <c r="AO150" i="2"/>
  <c r="AM150" i="2"/>
  <c r="Y150" i="2"/>
  <c r="W150" i="2"/>
  <c r="U150" i="2"/>
  <c r="S150" i="2"/>
  <c r="Q150" i="2"/>
  <c r="O150" i="2"/>
  <c r="M150" i="2"/>
  <c r="AZ142" i="2"/>
  <c r="AX142" i="2"/>
  <c r="AR142" i="2"/>
  <c r="AR140" i="2" s="1"/>
  <c r="AN142" i="2"/>
  <c r="AN140" i="2" s="1"/>
  <c r="AL142" i="2"/>
  <c r="X142" i="2"/>
  <c r="X140" i="2" s="1"/>
  <c r="N142" i="2"/>
  <c r="N140" i="2" s="1"/>
  <c r="L142" i="2"/>
  <c r="L140" i="2" s="1"/>
  <c r="J142" i="2"/>
  <c r="J140" i="2" s="1"/>
  <c r="G142" i="2"/>
  <c r="S142" i="2" s="1"/>
  <c r="F142" i="2"/>
  <c r="AZ141" i="2"/>
  <c r="AX141" i="2"/>
  <c r="AY141" i="2" s="1"/>
  <c r="AS141" i="2"/>
  <c r="AO141" i="2"/>
  <c r="AM141" i="2"/>
  <c r="Y141" i="2"/>
  <c r="W141" i="2"/>
  <c r="U141" i="2"/>
  <c r="S141" i="2"/>
  <c r="Q141" i="2"/>
  <c r="O141" i="2"/>
  <c r="M141" i="2"/>
  <c r="H141" i="2"/>
  <c r="H140" i="2" s="1"/>
  <c r="E141" i="2"/>
  <c r="V140" i="2"/>
  <c r="T140" i="2"/>
  <c r="R140" i="2"/>
  <c r="P140" i="2"/>
  <c r="G140" i="2"/>
  <c r="F140" i="2"/>
  <c r="D140" i="2"/>
  <c r="C140" i="2"/>
  <c r="AR136" i="2"/>
  <c r="AN136" i="2"/>
  <c r="AL136" i="2"/>
  <c r="X136" i="2"/>
  <c r="N136" i="2"/>
  <c r="L136" i="2"/>
  <c r="J136" i="2"/>
  <c r="G136" i="2"/>
  <c r="AY136" i="2" s="1"/>
  <c r="F136" i="2"/>
  <c r="AZ126" i="2"/>
  <c r="AX126" i="2"/>
  <c r="AR126" i="2"/>
  <c r="AP126" i="2"/>
  <c r="AP124" i="2" s="1"/>
  <c r="AN126" i="2"/>
  <c r="AL126" i="2"/>
  <c r="AB126" i="2"/>
  <c r="AB124" i="2" s="1"/>
  <c r="X126" i="2"/>
  <c r="V126" i="2"/>
  <c r="V124" i="2" s="1"/>
  <c r="T126" i="2"/>
  <c r="T124" i="2" s="1"/>
  <c r="R126" i="2"/>
  <c r="R124" i="2" s="1"/>
  <c r="P126" i="2"/>
  <c r="L126" i="2"/>
  <c r="G126" i="2"/>
  <c r="K126" i="2" s="1"/>
  <c r="F126" i="2"/>
  <c r="F124" i="2" s="1"/>
  <c r="AZ125" i="2"/>
  <c r="AX125" i="2"/>
  <c r="AY125" i="2" s="1"/>
  <c r="AR125" i="2"/>
  <c r="AS125" i="2" s="1"/>
  <c r="AN125" i="2"/>
  <c r="AL125" i="2"/>
  <c r="AM125" i="2" s="1"/>
  <c r="X125" i="2"/>
  <c r="W125" i="2"/>
  <c r="U125" i="2"/>
  <c r="S125" i="2"/>
  <c r="Q125" i="2"/>
  <c r="L125" i="2"/>
  <c r="I125" i="2"/>
  <c r="AV124" i="2"/>
  <c r="AU124" i="2"/>
  <c r="AT124" i="2"/>
  <c r="J124" i="2"/>
  <c r="H124" i="2"/>
  <c r="E124" i="2"/>
  <c r="D124" i="2"/>
  <c r="AZ117" i="2"/>
  <c r="AX117" i="2"/>
  <c r="AR117" i="2"/>
  <c r="AN117" i="2"/>
  <c r="AL117" i="2"/>
  <c r="AF117" i="2"/>
  <c r="AF115" i="2" s="1"/>
  <c r="AB117" i="2"/>
  <c r="X117" i="2"/>
  <c r="V117" i="2"/>
  <c r="V115" i="2" s="1"/>
  <c r="T117" i="2"/>
  <c r="T115" i="2" s="1"/>
  <c r="R117" i="2"/>
  <c r="R115" i="2" s="1"/>
  <c r="P117" i="2"/>
  <c r="P115" i="2" s="1"/>
  <c r="N117" i="2"/>
  <c r="L117" i="2"/>
  <c r="J117" i="2"/>
  <c r="J115" i="2" s="1"/>
  <c r="G117" i="2"/>
  <c r="I117" i="2" s="1"/>
  <c r="F117" i="2"/>
  <c r="D117" i="2"/>
  <c r="D115" i="2" s="1"/>
  <c r="AZ116" i="2"/>
  <c r="AX116" i="2"/>
  <c r="AR116" i="2"/>
  <c r="AN116" i="2"/>
  <c r="AL116" i="2"/>
  <c r="X116" i="2"/>
  <c r="N116" i="2"/>
  <c r="N115" i="2" s="1"/>
  <c r="L116" i="2"/>
  <c r="L115" i="2" s="1"/>
  <c r="H116" i="2"/>
  <c r="H115" i="2" s="1"/>
  <c r="G116" i="2"/>
  <c r="F116" i="2"/>
  <c r="E116" i="2"/>
  <c r="E115" i="2" s="1"/>
  <c r="AV115" i="2"/>
  <c r="AT115" i="2"/>
  <c r="AZ109" i="2"/>
  <c r="AX109" i="2"/>
  <c r="AV109" i="2"/>
  <c r="AV87" i="2" s="1"/>
  <c r="AU109" i="2"/>
  <c r="AU87" i="2" s="1"/>
  <c r="AT109" i="2"/>
  <c r="AT87" i="2" s="1"/>
  <c r="AR109" i="2"/>
  <c r="AN109" i="2"/>
  <c r="AL109" i="2"/>
  <c r="AB109" i="2"/>
  <c r="X109" i="2"/>
  <c r="V109" i="2"/>
  <c r="T109" i="2"/>
  <c r="R109" i="2"/>
  <c r="P109" i="2"/>
  <c r="N109" i="2"/>
  <c r="L109" i="2"/>
  <c r="J109" i="2"/>
  <c r="G109" i="2"/>
  <c r="F109" i="2"/>
  <c r="D109" i="2"/>
  <c r="D107" i="2" s="1"/>
  <c r="AZ108" i="2"/>
  <c r="AX108" i="2"/>
  <c r="AV108" i="2"/>
  <c r="AT108" i="2"/>
  <c r="AT107" i="2" s="1"/>
  <c r="AR108" i="2"/>
  <c r="AP108" i="2"/>
  <c r="AP107" i="2" s="1"/>
  <c r="AN108" i="2"/>
  <c r="AL108" i="2"/>
  <c r="AB108" i="2"/>
  <c r="X108" i="2"/>
  <c r="V108" i="2"/>
  <c r="V107" i="2" s="1"/>
  <c r="T108" i="2"/>
  <c r="T86" i="2" s="1"/>
  <c r="R108" i="2"/>
  <c r="R86" i="2" s="1"/>
  <c r="P108" i="2"/>
  <c r="N108" i="2"/>
  <c r="L108" i="2"/>
  <c r="H108" i="2"/>
  <c r="H107" i="2" s="1"/>
  <c r="G108" i="2"/>
  <c r="AC108" i="2" s="1"/>
  <c r="E108" i="2"/>
  <c r="C107" i="2"/>
  <c r="AZ102" i="2"/>
  <c r="BA102" i="2" s="1"/>
  <c r="AX102" i="2"/>
  <c r="AY102" i="2" s="1"/>
  <c r="AR102" i="2"/>
  <c r="AS102" i="2" s="1"/>
  <c r="AN102" i="2"/>
  <c r="AO102" i="2" s="1"/>
  <c r="AL102" i="2"/>
  <c r="AM102" i="2" s="1"/>
  <c r="AD102" i="2"/>
  <c r="AE102" i="2" s="1"/>
  <c r="AB102" i="2"/>
  <c r="AC102" i="2" s="1"/>
  <c r="X102" i="2"/>
  <c r="V102" i="2"/>
  <c r="W102" i="2" s="1"/>
  <c r="T102" i="2"/>
  <c r="U102" i="2" s="1"/>
  <c r="R102" i="2"/>
  <c r="S102" i="2" s="1"/>
  <c r="P102" i="2"/>
  <c r="O102" i="2"/>
  <c r="M102" i="2"/>
  <c r="K102" i="2"/>
  <c r="AZ94" i="2"/>
  <c r="AX94" i="2"/>
  <c r="AX92" i="2" s="1"/>
  <c r="AY92" i="2" s="1"/>
  <c r="AR94" i="2"/>
  <c r="AN94" i="2"/>
  <c r="AL94" i="2"/>
  <c r="X94" i="2"/>
  <c r="T92" i="2"/>
  <c r="U92" i="2" s="1"/>
  <c r="N94" i="2"/>
  <c r="L94" i="2"/>
  <c r="J94" i="2"/>
  <c r="G94" i="2"/>
  <c r="F94" i="2"/>
  <c r="AR93" i="2"/>
  <c r="AN93" i="2"/>
  <c r="AL93" i="2"/>
  <c r="X93" i="2"/>
  <c r="N93" i="2"/>
  <c r="L93" i="2"/>
  <c r="H93" i="2"/>
  <c r="G93" i="2"/>
  <c r="F93" i="2"/>
  <c r="P92" i="2"/>
  <c r="Q92" i="2" s="1"/>
  <c r="K92" i="2"/>
  <c r="I92" i="2"/>
  <c r="D92" i="2"/>
  <c r="C92" i="2"/>
  <c r="AW87" i="2"/>
  <c r="AW86" i="2"/>
  <c r="AV86" i="2"/>
  <c r="AU86" i="2"/>
  <c r="AJ86" i="2"/>
  <c r="AJ85" i="2" s="1"/>
  <c r="AB86" i="2"/>
  <c r="P86" i="2"/>
  <c r="AZ78" i="2"/>
  <c r="AX78" i="2"/>
  <c r="AR78" i="2"/>
  <c r="AN78" i="2"/>
  <c r="AL78" i="2"/>
  <c r="AF78" i="2"/>
  <c r="AF76" i="2" s="1"/>
  <c r="Z78" i="2"/>
  <c r="X78" i="2"/>
  <c r="V78" i="2"/>
  <c r="T78" i="2"/>
  <c r="R78" i="2"/>
  <c r="P78" i="2"/>
  <c r="N78" i="2"/>
  <c r="L78" i="2"/>
  <c r="J78" i="2"/>
  <c r="J76" i="2" s="1"/>
  <c r="G78" i="2"/>
  <c r="F78" i="2"/>
  <c r="D78" i="2"/>
  <c r="AZ77" i="2"/>
  <c r="AX77" i="2"/>
  <c r="AR77" i="2"/>
  <c r="AN77" i="2"/>
  <c r="AL77" i="2"/>
  <c r="Z77" i="2"/>
  <c r="X77" i="2"/>
  <c r="V77" i="2"/>
  <c r="T77" i="2"/>
  <c r="R77" i="2"/>
  <c r="P77" i="2"/>
  <c r="N77" i="2"/>
  <c r="L77" i="2"/>
  <c r="I77" i="2"/>
  <c r="I76" i="2" s="1"/>
  <c r="H77" i="2"/>
  <c r="H76" i="2" s="1"/>
  <c r="G77" i="2"/>
  <c r="G76" i="2" s="1"/>
  <c r="AZ70" i="2"/>
  <c r="AX70" i="2"/>
  <c r="AR70" i="2"/>
  <c r="AP70" i="2"/>
  <c r="AN70" i="2"/>
  <c r="AL70" i="2"/>
  <c r="AJ70" i="2"/>
  <c r="AH70" i="2"/>
  <c r="AF70" i="2"/>
  <c r="Z70" i="2"/>
  <c r="X70" i="2"/>
  <c r="V70" i="2"/>
  <c r="T70" i="2"/>
  <c r="R70" i="2"/>
  <c r="P70" i="2"/>
  <c r="N70" i="2"/>
  <c r="L70" i="2"/>
  <c r="J70" i="2"/>
  <c r="G70" i="2"/>
  <c r="F70" i="2"/>
  <c r="D70" i="2"/>
  <c r="AR60" i="2"/>
  <c r="AP60" i="2"/>
  <c r="AN60" i="2"/>
  <c r="AL60" i="2"/>
  <c r="AJ60" i="2"/>
  <c r="AH60" i="2"/>
  <c r="AF60" i="2"/>
  <c r="AB60" i="2"/>
  <c r="Z60" i="2"/>
  <c r="X60" i="2"/>
  <c r="V60" i="2"/>
  <c r="T60" i="2"/>
  <c r="R60" i="2"/>
  <c r="P60" i="2"/>
  <c r="N60" i="2"/>
  <c r="L60" i="2"/>
  <c r="J60" i="2"/>
  <c r="G60" i="2"/>
  <c r="AY60" i="2" s="1"/>
  <c r="F60" i="2"/>
  <c r="D60" i="2"/>
  <c r="AZ54" i="2"/>
  <c r="AX54" i="2"/>
  <c r="AR54" i="2"/>
  <c r="AN54" i="2"/>
  <c r="AL54" i="2"/>
  <c r="X54" i="2"/>
  <c r="V54" i="2"/>
  <c r="T54" i="2"/>
  <c r="R54" i="2"/>
  <c r="P54" i="2"/>
  <c r="N54" i="2"/>
  <c r="L54" i="2"/>
  <c r="J54" i="2"/>
  <c r="G54" i="2"/>
  <c r="F54" i="2"/>
  <c r="D54" i="2"/>
  <c r="AZ43" i="2"/>
  <c r="AX43" i="2"/>
  <c r="AR43" i="2"/>
  <c r="AN43" i="2"/>
  <c r="AL43" i="2"/>
  <c r="AJ43" i="2"/>
  <c r="AF43" i="2"/>
  <c r="AD43" i="2"/>
  <c r="Z43" i="2"/>
  <c r="Z41" i="2" s="1"/>
  <c r="X43" i="2"/>
  <c r="V43" i="2"/>
  <c r="T43" i="2"/>
  <c r="R43" i="2"/>
  <c r="P43" i="2"/>
  <c r="N43" i="2"/>
  <c r="L43" i="2"/>
  <c r="J43" i="2"/>
  <c r="J41" i="2" s="1"/>
  <c r="G43" i="2"/>
  <c r="AZ42" i="2"/>
  <c r="AX42" i="2"/>
  <c r="AW42" i="2"/>
  <c r="AW41" i="2" s="1"/>
  <c r="AT42" i="2"/>
  <c r="AR42" i="2"/>
  <c r="AN42" i="2"/>
  <c r="AL42" i="2"/>
  <c r="AJ42" i="2"/>
  <c r="AF42" i="2"/>
  <c r="X42" i="2"/>
  <c r="V42" i="2"/>
  <c r="T42" i="2"/>
  <c r="R42" i="2"/>
  <c r="R41" i="2" s="1"/>
  <c r="P42" i="2"/>
  <c r="N42" i="2"/>
  <c r="L42" i="2"/>
  <c r="I42" i="2"/>
  <c r="I41" i="2" s="1"/>
  <c r="H42" i="2"/>
  <c r="H41" i="2" s="1"/>
  <c r="G42" i="2"/>
  <c r="AZ34" i="2"/>
  <c r="AX34" i="2"/>
  <c r="AR34" i="2"/>
  <c r="AL34" i="2"/>
  <c r="AJ34" i="2"/>
  <c r="Z34" i="2"/>
  <c r="X34" i="2"/>
  <c r="T34" i="2"/>
  <c r="R34" i="2"/>
  <c r="P34" i="2"/>
  <c r="N34" i="2"/>
  <c r="L34" i="2"/>
  <c r="J34" i="2"/>
  <c r="J32" i="2" s="1"/>
  <c r="G34" i="2"/>
  <c r="F34" i="2"/>
  <c r="I34" i="2" s="1"/>
  <c r="D34" i="2"/>
  <c r="D32" i="2" s="1"/>
  <c r="AZ33" i="2"/>
  <c r="AX33" i="2"/>
  <c r="AR33" i="2"/>
  <c r="AL33" i="2"/>
  <c r="AJ33" i="2"/>
  <c r="Z33" i="2"/>
  <c r="X33" i="2"/>
  <c r="V33" i="2"/>
  <c r="T33" i="2"/>
  <c r="R33" i="2"/>
  <c r="P33" i="2"/>
  <c r="N33" i="2"/>
  <c r="L33" i="2"/>
  <c r="H33" i="2"/>
  <c r="H32" i="2" s="1"/>
  <c r="G33" i="2"/>
  <c r="AO33" i="2" s="1"/>
  <c r="F33" i="2"/>
  <c r="E33" i="2"/>
  <c r="E32" i="2" s="1"/>
  <c r="AZ32" i="2"/>
  <c r="AX32" i="2"/>
  <c r="AZ25" i="2"/>
  <c r="AX25" i="2"/>
  <c r="AR25" i="2"/>
  <c r="AN25" i="2"/>
  <c r="AL25" i="2"/>
  <c r="AJ25" i="2"/>
  <c r="Z25" i="2"/>
  <c r="X25" i="2"/>
  <c r="V25" i="2"/>
  <c r="T25" i="2"/>
  <c r="R25" i="2"/>
  <c r="P25" i="2"/>
  <c r="N25" i="2"/>
  <c r="L25" i="2"/>
  <c r="J25" i="2"/>
  <c r="G25" i="2"/>
  <c r="AZ17" i="2"/>
  <c r="AX17" i="2"/>
  <c r="AR17" i="2"/>
  <c r="AP17" i="2"/>
  <c r="AN17" i="2"/>
  <c r="AL17" i="2"/>
  <c r="AJ17" i="2"/>
  <c r="AD17" i="2"/>
  <c r="AB17" i="2"/>
  <c r="Z17" i="2"/>
  <c r="X17" i="2"/>
  <c r="V17" i="2"/>
  <c r="T17" i="2"/>
  <c r="R17" i="2"/>
  <c r="P17" i="2"/>
  <c r="N17" i="2"/>
  <c r="L17" i="2"/>
  <c r="J17" i="2"/>
  <c r="G17" i="2"/>
  <c r="D17" i="2"/>
  <c r="S5" i="2" l="1"/>
  <c r="X41" i="2"/>
  <c r="AM350" i="2"/>
  <c r="F115" i="2"/>
  <c r="S350" i="2"/>
  <c r="AO350" i="2"/>
  <c r="W34" i="2"/>
  <c r="AO34" i="2"/>
  <c r="U350" i="2"/>
  <c r="AS350" i="2"/>
  <c r="F216" i="2"/>
  <c r="K350" i="2"/>
  <c r="W350" i="2"/>
  <c r="AY350" i="2"/>
  <c r="W116" i="2"/>
  <c r="G115" i="2"/>
  <c r="K115" i="2" s="1"/>
  <c r="M350" i="2"/>
  <c r="Y350" i="2"/>
  <c r="BA350" i="2"/>
  <c r="O350" i="2"/>
  <c r="P76" i="2"/>
  <c r="Q76" i="2" s="1"/>
  <c r="K229" i="2"/>
  <c r="W229" i="2"/>
  <c r="M229" i="2"/>
  <c r="O229" i="2"/>
  <c r="Q229" i="2"/>
  <c r="S229" i="2"/>
  <c r="AC229" i="2"/>
  <c r="AY229" i="2"/>
  <c r="Y229" i="2"/>
  <c r="AS229" i="2"/>
  <c r="AM229" i="2"/>
  <c r="AO229" i="2"/>
  <c r="BA229" i="2"/>
  <c r="U229" i="2"/>
  <c r="AO177" i="2"/>
  <c r="O5" i="2"/>
  <c r="M5" i="2"/>
  <c r="K5" i="2"/>
  <c r="AG5" i="2"/>
  <c r="I5" i="2"/>
  <c r="AK43" i="2"/>
  <c r="AW4" i="2"/>
  <c r="AB4" i="2"/>
  <c r="AV4" i="2"/>
  <c r="AT4" i="2"/>
  <c r="AW275" i="2"/>
  <c r="AH4" i="2"/>
  <c r="H4" i="2"/>
  <c r="AV334" i="2"/>
  <c r="M177" i="2"/>
  <c r="AR296" i="2"/>
  <c r="P107" i="2"/>
  <c r="AP334" i="2"/>
  <c r="R76" i="2"/>
  <c r="S76" i="2" s="1"/>
  <c r="W77" i="2"/>
  <c r="AY77" i="2"/>
  <c r="M78" i="2"/>
  <c r="Y78" i="2"/>
  <c r="N156" i="2"/>
  <c r="N154" i="2" s="1"/>
  <c r="AL76" i="2"/>
  <c r="AM76" i="2" s="1"/>
  <c r="W78" i="2"/>
  <c r="Y323" i="2"/>
  <c r="F32" i="2"/>
  <c r="I32" i="2" s="1"/>
  <c r="L76" i="2"/>
  <c r="M76" i="2" s="1"/>
  <c r="AB236" i="2"/>
  <c r="AC236" i="2" s="1"/>
  <c r="AF4" i="2"/>
  <c r="AS78" i="2"/>
  <c r="L41" i="2"/>
  <c r="Y60" i="2"/>
  <c r="V76" i="2"/>
  <c r="W76" i="2" s="1"/>
  <c r="O77" i="2"/>
  <c r="AD216" i="2"/>
  <c r="P322" i="2"/>
  <c r="Q322" i="2" s="1"/>
  <c r="AL296" i="2"/>
  <c r="K345" i="2"/>
  <c r="P87" i="2"/>
  <c r="P85" i="2" s="1"/>
  <c r="AX322" i="2"/>
  <c r="AZ297" i="2"/>
  <c r="AZ295" i="2" s="1"/>
  <c r="O345" i="2"/>
  <c r="AA17" i="2"/>
  <c r="L92" i="2"/>
  <c r="M92" i="2" s="1"/>
  <c r="F156" i="2"/>
  <c r="AV297" i="2"/>
  <c r="AV295" i="2" s="1"/>
  <c r="J297" i="2"/>
  <c r="J295" i="2" s="1"/>
  <c r="AR41" i="2"/>
  <c r="AR309" i="2"/>
  <c r="AS309" i="2" s="1"/>
  <c r="X76" i="2"/>
  <c r="Y76" i="2" s="1"/>
  <c r="O33" i="2"/>
  <c r="O60" i="2"/>
  <c r="AG76" i="2"/>
  <c r="AF87" i="2"/>
  <c r="AF85" i="2" s="1"/>
  <c r="X92" i="2"/>
  <c r="Y92" i="2" s="1"/>
  <c r="I94" i="2"/>
  <c r="R156" i="2"/>
  <c r="R154" i="2" s="1"/>
  <c r="AS158" i="2"/>
  <c r="D156" i="2"/>
  <c r="M192" i="2"/>
  <c r="W237" i="2"/>
  <c r="U238" i="2"/>
  <c r="AO238" i="2"/>
  <c r="D297" i="2"/>
  <c r="D295" i="2" s="1"/>
  <c r="M323" i="2"/>
  <c r="Q345" i="2"/>
  <c r="AP87" i="2"/>
  <c r="AP85" i="2" s="1"/>
  <c r="Y237" i="2"/>
  <c r="AS238" i="2"/>
  <c r="Q250" i="2"/>
  <c r="V275" i="2"/>
  <c r="BA277" i="2"/>
  <c r="AW322" i="2"/>
  <c r="S345" i="2"/>
  <c r="BA109" i="2"/>
  <c r="V322" i="2"/>
  <c r="W322" i="2" s="1"/>
  <c r="W42" i="2"/>
  <c r="AM78" i="2"/>
  <c r="O116" i="2"/>
  <c r="AB156" i="2"/>
  <c r="O200" i="2"/>
  <c r="AT193" i="2"/>
  <c r="AT191" i="2" s="1"/>
  <c r="G297" i="2"/>
  <c r="I297" i="2" s="1"/>
  <c r="H296" i="2"/>
  <c r="AH334" i="2"/>
  <c r="Y345" i="2"/>
  <c r="AD87" i="2"/>
  <c r="AD85" i="2" s="1"/>
  <c r="H86" i="2"/>
  <c r="H85" i="2" s="1"/>
  <c r="AR92" i="2"/>
  <c r="AS92" i="2" s="1"/>
  <c r="Y116" i="2"/>
  <c r="S200" i="2"/>
  <c r="Q237" i="2"/>
  <c r="AM237" i="2"/>
  <c r="V297" i="2"/>
  <c r="V295" i="2" s="1"/>
  <c r="AO311" i="2"/>
  <c r="S323" i="2"/>
  <c r="AY345" i="2"/>
  <c r="G32" i="2"/>
  <c r="K34" i="2"/>
  <c r="BA34" i="2"/>
  <c r="K109" i="2"/>
  <c r="Q126" i="2"/>
  <c r="W140" i="2"/>
  <c r="O140" i="2"/>
  <c r="BA142" i="2"/>
  <c r="AW216" i="2"/>
  <c r="N296" i="2"/>
  <c r="X297" i="2"/>
  <c r="G296" i="2"/>
  <c r="BA296" i="2" s="1"/>
  <c r="T322" i="2"/>
  <c r="U322" i="2" s="1"/>
  <c r="AQ345" i="2"/>
  <c r="AK17" i="2"/>
  <c r="AO78" i="2"/>
  <c r="AL87" i="2"/>
  <c r="AO126" i="2"/>
  <c r="U177" i="2"/>
  <c r="AY177" i="2"/>
  <c r="BA183" i="2"/>
  <c r="AC238" i="2"/>
  <c r="BA238" i="2"/>
  <c r="N258" i="2"/>
  <c r="O258" i="2" s="1"/>
  <c r="G336" i="2"/>
  <c r="AI336" i="2" s="1"/>
  <c r="M33" i="2"/>
  <c r="Y33" i="2"/>
  <c r="S54" i="2"/>
  <c r="O94" i="2"/>
  <c r="X87" i="2"/>
  <c r="AN86" i="2"/>
  <c r="AZ107" i="2"/>
  <c r="M109" i="2"/>
  <c r="Y109" i="2"/>
  <c r="AO117" i="2"/>
  <c r="X124" i="2"/>
  <c r="X156" i="2"/>
  <c r="X154" i="2" s="1"/>
  <c r="K177" i="2"/>
  <c r="W177" i="2"/>
  <c r="BA177" i="2"/>
  <c r="K200" i="2"/>
  <c r="AT275" i="2"/>
  <c r="R296" i="2"/>
  <c r="Q301" i="2"/>
  <c r="AO301" i="2"/>
  <c r="AW334" i="2"/>
  <c r="AT334" i="2"/>
  <c r="Q34" i="2"/>
  <c r="AM34" i="2"/>
  <c r="AF41" i="2"/>
  <c r="U70" i="2"/>
  <c r="AK70" i="2"/>
  <c r="BA70" i="2"/>
  <c r="R87" i="2"/>
  <c r="R85" i="2" s="1"/>
  <c r="D87" i="2"/>
  <c r="D85" i="2" s="1"/>
  <c r="M116" i="2"/>
  <c r="K117" i="2"/>
  <c r="T236" i="2"/>
  <c r="U236" i="2" s="1"/>
  <c r="AO259" i="2"/>
  <c r="AN297" i="2"/>
  <c r="S301" i="2"/>
  <c r="AS301" i="2"/>
  <c r="Q42" i="2"/>
  <c r="AK42" i="2"/>
  <c r="W70" i="2"/>
  <c r="Q109" i="2"/>
  <c r="AM109" i="2"/>
  <c r="Y126" i="2"/>
  <c r="S183" i="2"/>
  <c r="AW297" i="2"/>
  <c r="AI70" i="2"/>
  <c r="AY116" i="2"/>
  <c r="U17" i="2"/>
  <c r="Y140" i="2"/>
  <c r="V236" i="2"/>
  <c r="W236" i="2" s="1"/>
  <c r="U250" i="2"/>
  <c r="Y356" i="2"/>
  <c r="M17" i="2"/>
  <c r="BA17" i="2"/>
  <c r="AS34" i="2"/>
  <c r="BA42" i="2"/>
  <c r="AO60" i="2"/>
  <c r="M70" i="2"/>
  <c r="AX76" i="2"/>
  <c r="AY76" i="2" s="1"/>
  <c r="O78" i="2"/>
  <c r="V86" i="2"/>
  <c r="Y102" i="2"/>
  <c r="W108" i="2"/>
  <c r="AX107" i="2"/>
  <c r="I116" i="2"/>
  <c r="Q116" i="2"/>
  <c r="AM116" i="2"/>
  <c r="O117" i="2"/>
  <c r="X115" i="2"/>
  <c r="W126" i="2"/>
  <c r="AX140" i="2"/>
  <c r="AY140" i="2" s="1"/>
  <c r="AM142" i="2"/>
  <c r="AX156" i="2"/>
  <c r="AX154" i="2" s="1"/>
  <c r="Y200" i="2"/>
  <c r="AY200" i="2"/>
  <c r="AX236" i="2"/>
  <c r="AY236" i="2" s="1"/>
  <c r="O238" i="2"/>
  <c r="Y277" i="2"/>
  <c r="S291" i="2"/>
  <c r="P297" i="2"/>
  <c r="AB296" i="2"/>
  <c r="AM323" i="2"/>
  <c r="AX297" i="2"/>
  <c r="AX295" i="2" s="1"/>
  <c r="M356" i="2"/>
  <c r="BA116" i="2"/>
  <c r="AL32" i="2"/>
  <c r="AO42" i="2"/>
  <c r="O70" i="2"/>
  <c r="AM70" i="2"/>
  <c r="AY78" i="2"/>
  <c r="AX86" i="2"/>
  <c r="R92" i="2"/>
  <c r="S92" i="2" s="1"/>
  <c r="K116" i="2"/>
  <c r="S116" i="2"/>
  <c r="AR156" i="2"/>
  <c r="AR154" i="2" s="1"/>
  <c r="AL156" i="2"/>
  <c r="AL154" i="2" s="1"/>
  <c r="O177" i="2"/>
  <c r="BA200" i="2"/>
  <c r="G216" i="2"/>
  <c r="AZ236" i="2"/>
  <c r="BA236" i="2" s="1"/>
  <c r="P236" i="2"/>
  <c r="Q236" i="2" s="1"/>
  <c r="O250" i="2"/>
  <c r="Y250" i="2"/>
  <c r="AW258" i="2"/>
  <c r="M259" i="2"/>
  <c r="Q260" i="2"/>
  <c r="R297" i="2"/>
  <c r="W301" i="2"/>
  <c r="AE310" i="2"/>
  <c r="O335" i="2"/>
  <c r="BA335" i="2"/>
  <c r="Q356" i="2"/>
  <c r="BA356" i="2"/>
  <c r="W117" i="2"/>
  <c r="O17" i="2"/>
  <c r="AS42" i="2"/>
  <c r="Q70" i="2"/>
  <c r="AA70" i="2"/>
  <c r="S78" i="2"/>
  <c r="AG78" i="2"/>
  <c r="AW85" i="2"/>
  <c r="AL92" i="2"/>
  <c r="AM92" i="2" s="1"/>
  <c r="J87" i="2"/>
  <c r="J85" i="2" s="1"/>
  <c r="AB107" i="2"/>
  <c r="AV107" i="2"/>
  <c r="U116" i="2"/>
  <c r="AO116" i="2"/>
  <c r="BA117" i="2"/>
  <c r="M126" i="2"/>
  <c r="AS126" i="2"/>
  <c r="I140" i="2"/>
  <c r="AS140" i="2"/>
  <c r="T156" i="2"/>
  <c r="T154" i="2" s="1"/>
  <c r="AM163" i="2"/>
  <c r="AY237" i="2"/>
  <c r="Q238" i="2"/>
  <c r="AK277" i="2"/>
  <c r="N309" i="2"/>
  <c r="O309" i="2" s="1"/>
  <c r="AK310" i="2"/>
  <c r="AS323" i="2"/>
  <c r="AS70" i="2"/>
  <c r="AU85" i="2"/>
  <c r="U277" i="2"/>
  <c r="AY17" i="2"/>
  <c r="AX41" i="2"/>
  <c r="AV85" i="2"/>
  <c r="U33" i="2"/>
  <c r="X32" i="2"/>
  <c r="AQ17" i="2"/>
  <c r="Q25" i="2"/>
  <c r="AK25" i="2"/>
  <c r="N32" i="2"/>
  <c r="AJ41" i="2"/>
  <c r="O42" i="2"/>
  <c r="U60" i="2"/>
  <c r="S70" i="2"/>
  <c r="AG70" i="2"/>
  <c r="AQ70" i="2"/>
  <c r="N76" i="2"/>
  <c r="O76" i="2" s="1"/>
  <c r="AR76" i="2"/>
  <c r="AS76" i="2" s="1"/>
  <c r="U78" i="2"/>
  <c r="V87" i="2"/>
  <c r="AM108" i="2"/>
  <c r="AS116" i="2"/>
  <c r="U117" i="2"/>
  <c r="AG117" i="2"/>
  <c r="AY126" i="2"/>
  <c r="AM136" i="2"/>
  <c r="S140" i="2"/>
  <c r="I141" i="2"/>
  <c r="M142" i="2"/>
  <c r="S177" i="2"/>
  <c r="AS200" i="2"/>
  <c r="S277" i="2"/>
  <c r="F297" i="2"/>
  <c r="F295" i="2" s="1"/>
  <c r="AJ297" i="2"/>
  <c r="O301" i="2"/>
  <c r="AM301" i="2"/>
  <c r="AT297" i="2"/>
  <c r="AT295" i="2" s="1"/>
  <c r="S335" i="2"/>
  <c r="AO345" i="2"/>
  <c r="Q17" i="2"/>
  <c r="AM17" i="2"/>
  <c r="BA25" i="2"/>
  <c r="W33" i="2"/>
  <c r="AM33" i="2"/>
  <c r="O34" i="2"/>
  <c r="Y34" i="2"/>
  <c r="AY34" i="2"/>
  <c r="Y54" i="2"/>
  <c r="Y70" i="2"/>
  <c r="BA77" i="2"/>
  <c r="Q77" i="2"/>
  <c r="AA77" i="2"/>
  <c r="AA78" i="2"/>
  <c r="L86" i="2"/>
  <c r="AY94" i="2"/>
  <c r="Q102" i="2"/>
  <c r="J107" i="2"/>
  <c r="E86" i="2"/>
  <c r="E85" i="2" s="1"/>
  <c r="AS108" i="2"/>
  <c r="O109" i="2"/>
  <c r="AN115" i="2"/>
  <c r="G124" i="2"/>
  <c r="K124" i="2" s="1"/>
  <c r="AX124" i="2"/>
  <c r="Y136" i="2"/>
  <c r="AZ86" i="2"/>
  <c r="AO140" i="2"/>
  <c r="AT154" i="2"/>
  <c r="AS183" i="2"/>
  <c r="AN191" i="2"/>
  <c r="AO192" i="2"/>
  <c r="Q206" i="2"/>
  <c r="P193" i="2"/>
  <c r="P191" i="2" s="1"/>
  <c r="N322" i="2"/>
  <c r="O322" i="2" s="1"/>
  <c r="N297" i="2"/>
  <c r="O324" i="2"/>
  <c r="AB297" i="2"/>
  <c r="AC297" i="2" s="1"/>
  <c r="AC324" i="2"/>
  <c r="AB322" i="2"/>
  <c r="AC322" i="2" s="1"/>
  <c r="AL193" i="2"/>
  <c r="AM200" i="2"/>
  <c r="AN236" i="2"/>
  <c r="AO236" i="2" s="1"/>
  <c r="AO237" i="2"/>
  <c r="AU4" i="2"/>
  <c r="K25" i="2"/>
  <c r="AM25" i="2"/>
  <c r="T32" i="2"/>
  <c r="AS33" i="2"/>
  <c r="AA34" i="2"/>
  <c r="AG42" i="2"/>
  <c r="AL86" i="2"/>
  <c r="Q108" i="2"/>
  <c r="W109" i="2"/>
  <c r="AL124" i="2"/>
  <c r="K136" i="2"/>
  <c r="U140" i="2"/>
  <c r="O142" i="2"/>
  <c r="AO142" i="2"/>
  <c r="AV275" i="2"/>
  <c r="X296" i="2"/>
  <c r="Y310" i="2"/>
  <c r="X309" i="2"/>
  <c r="Y309" i="2" s="1"/>
  <c r="U340" i="2"/>
  <c r="AO340" i="2"/>
  <c r="AZ115" i="2"/>
  <c r="AC17" i="2"/>
  <c r="W25" i="2"/>
  <c r="Q33" i="2"/>
  <c r="AY33" i="2"/>
  <c r="AK34" i="2"/>
  <c r="AM43" i="2"/>
  <c r="K54" i="2"/>
  <c r="AG60" i="2"/>
  <c r="T76" i="2"/>
  <c r="U76" i="2" s="1"/>
  <c r="AM77" i="2"/>
  <c r="AO109" i="2"/>
  <c r="AY109" i="2"/>
  <c r="AR115" i="2"/>
  <c r="U142" i="2"/>
  <c r="U136" i="2"/>
  <c r="M25" i="2"/>
  <c r="AS25" i="2"/>
  <c r="AA33" i="2"/>
  <c r="U42" i="2"/>
  <c r="M60" i="2"/>
  <c r="AY70" i="2"/>
  <c r="AT86" i="2"/>
  <c r="AT85" i="2" s="1"/>
  <c r="G107" i="2"/>
  <c r="I107" i="2" s="1"/>
  <c r="AL107" i="2"/>
  <c r="I108" i="2"/>
  <c r="Q117" i="2"/>
  <c r="AC117" i="2"/>
  <c r="AS117" i="2"/>
  <c r="P124" i="2"/>
  <c r="AR124" i="2"/>
  <c r="S126" i="2"/>
  <c r="AM126" i="2"/>
  <c r="O136" i="2"/>
  <c r="AO136" i="2"/>
  <c r="W142" i="2"/>
  <c r="AY142" i="2"/>
  <c r="AY276" i="2"/>
  <c r="AW296" i="2"/>
  <c r="BA301" i="2"/>
  <c r="AE311" i="2"/>
  <c r="AD297" i="2"/>
  <c r="AD295" i="2" s="1"/>
  <c r="AD309" i="2"/>
  <c r="AE309" i="2" s="1"/>
  <c r="T297" i="2"/>
  <c r="T295" i="2" s="1"/>
  <c r="U324" i="2"/>
  <c r="AJ336" i="2"/>
  <c r="AJ334" i="2" s="1"/>
  <c r="AK350" i="2"/>
  <c r="BA136" i="2"/>
  <c r="L296" i="2"/>
  <c r="M310" i="2"/>
  <c r="L309" i="2"/>
  <c r="M309" i="2" s="1"/>
  <c r="W17" i="2"/>
  <c r="AS17" i="2"/>
  <c r="S33" i="2"/>
  <c r="AK33" i="2"/>
  <c r="BA33" i="2"/>
  <c r="U34" i="2"/>
  <c r="AN41" i="2"/>
  <c r="AY42" i="2"/>
  <c r="M54" i="2"/>
  <c r="AS54" i="2"/>
  <c r="AI60" i="2"/>
  <c r="AS60" i="2"/>
  <c r="AO70" i="2"/>
  <c r="AN76" i="2"/>
  <c r="AO76" i="2" s="1"/>
  <c r="Q78" i="2"/>
  <c r="BA78" i="2"/>
  <c r="AU107" i="2"/>
  <c r="BA108" i="2"/>
  <c r="S109" i="2"/>
  <c r="AL115" i="2"/>
  <c r="S136" i="2"/>
  <c r="AS136" i="2"/>
  <c r="AL140" i="2"/>
  <c r="AM140" i="2" s="1"/>
  <c r="M140" i="2"/>
  <c r="N193" i="2"/>
  <c r="N191" i="2" s="1"/>
  <c r="G275" i="2"/>
  <c r="O276" i="2"/>
  <c r="U276" i="2"/>
  <c r="AS276" i="2"/>
  <c r="AS177" i="2"/>
  <c r="K183" i="2"/>
  <c r="U183" i="2"/>
  <c r="Q200" i="2"/>
  <c r="AL236" i="2"/>
  <c r="AM236" i="2" s="1"/>
  <c r="AS237" i="2"/>
  <c r="P258" i="2"/>
  <c r="Q258" i="2" s="1"/>
  <c r="AR258" i="2"/>
  <c r="AS258" i="2" s="1"/>
  <c r="AR275" i="2"/>
  <c r="AO276" i="2"/>
  <c r="M277" i="2"/>
  <c r="Q291" i="2"/>
  <c r="L297" i="2"/>
  <c r="AR297" i="2"/>
  <c r="M301" i="2"/>
  <c r="Y301" i="2"/>
  <c r="AM310" i="2"/>
  <c r="M311" i="2"/>
  <c r="AK311" i="2"/>
  <c r="W323" i="2"/>
  <c r="R322" i="2"/>
  <c r="S322" i="2" s="1"/>
  <c r="Q335" i="2"/>
  <c r="AI335" i="2"/>
  <c r="M345" i="2"/>
  <c r="AM345" i="2"/>
  <c r="O356" i="2"/>
  <c r="AI356" i="2"/>
  <c r="M183" i="2"/>
  <c r="W183" i="2"/>
  <c r="AN258" i="2"/>
  <c r="AO258" i="2" s="1"/>
  <c r="M276" i="2"/>
  <c r="AK335" i="2"/>
  <c r="AY340" i="2"/>
  <c r="AK356" i="2"/>
  <c r="O183" i="2"/>
  <c r="Y183" i="2"/>
  <c r="AY183" i="2"/>
  <c r="Y192" i="2"/>
  <c r="AR193" i="2"/>
  <c r="AX193" i="2"/>
  <c r="W200" i="2"/>
  <c r="AO200" i="2"/>
  <c r="W238" i="2"/>
  <c r="S250" i="2"/>
  <c r="AS250" i="2"/>
  <c r="AX275" i="2"/>
  <c r="N275" i="2"/>
  <c r="U291" i="2"/>
  <c r="AY291" i="2"/>
  <c r="O310" i="2"/>
  <c r="AC310" i="2"/>
  <c r="AS310" i="2"/>
  <c r="AD322" i="2"/>
  <c r="AE322" i="2" s="1"/>
  <c r="L322" i="2"/>
  <c r="M322" i="2" s="1"/>
  <c r="U335" i="2"/>
  <c r="O340" i="2"/>
  <c r="AE340" i="2"/>
  <c r="BA340" i="2"/>
  <c r="S356" i="2"/>
  <c r="AM356" i="2"/>
  <c r="Q183" i="2"/>
  <c r="AM183" i="2"/>
  <c r="Y276" i="2"/>
  <c r="S310" i="2"/>
  <c r="AY310" i="2"/>
  <c r="AZ322" i="2"/>
  <c r="W335" i="2"/>
  <c r="AO335" i="2"/>
  <c r="U356" i="2"/>
  <c r="AQ356" i="2"/>
  <c r="AM177" i="2"/>
  <c r="AO183" i="2"/>
  <c r="G193" i="2"/>
  <c r="S193" i="2" s="1"/>
  <c r="X193" i="2"/>
  <c r="X191" i="2" s="1"/>
  <c r="AZ193" i="2"/>
  <c r="M200" i="2"/>
  <c r="M237" i="2"/>
  <c r="AR236" i="2"/>
  <c r="AS236" i="2" s="1"/>
  <c r="M250" i="2"/>
  <c r="AJ275" i="2"/>
  <c r="AB275" i="2"/>
  <c r="AM277" i="2"/>
  <c r="AL297" i="2"/>
  <c r="U301" i="2"/>
  <c r="AY301" i="2"/>
  <c r="W310" i="2"/>
  <c r="X322" i="2"/>
  <c r="Y322" i="2" s="1"/>
  <c r="AT322" i="2"/>
  <c r="AK324" i="2"/>
  <c r="I335" i="2"/>
  <c r="Y335" i="2"/>
  <c r="AQ335" i="2"/>
  <c r="F336" i="2"/>
  <c r="F334" i="2" s="1"/>
  <c r="R336" i="2"/>
  <c r="R334" i="2" s="1"/>
  <c r="AM340" i="2"/>
  <c r="W345" i="2"/>
  <c r="BA345" i="2"/>
  <c r="K356" i="2"/>
  <c r="W356" i="2"/>
  <c r="AY356" i="2"/>
  <c r="P41" i="2"/>
  <c r="Q43" i="2"/>
  <c r="Y25" i="2"/>
  <c r="AO43" i="2"/>
  <c r="AZ92" i="2"/>
  <c r="BA92" i="2" s="1"/>
  <c r="BA94" i="2"/>
  <c r="AZ87" i="2"/>
  <c r="J258" i="2"/>
  <c r="W60" i="2"/>
  <c r="S43" i="2"/>
  <c r="AE17" i="2"/>
  <c r="AR32" i="2"/>
  <c r="R32" i="2"/>
  <c r="S34" i="2"/>
  <c r="S42" i="2"/>
  <c r="AT41" i="2"/>
  <c r="AD41" i="2"/>
  <c r="AE43" i="2"/>
  <c r="O54" i="2"/>
  <c r="AY54" i="2"/>
  <c r="Q60" i="2"/>
  <c r="AK60" i="2"/>
  <c r="BA60" i="2"/>
  <c r="N126" i="2"/>
  <c r="O126" i="2" s="1"/>
  <c r="Y42" i="2"/>
  <c r="X107" i="2"/>
  <c r="Y108" i="2"/>
  <c r="X86" i="2"/>
  <c r="G41" i="2"/>
  <c r="S41" i="2" s="1"/>
  <c r="AA43" i="2"/>
  <c r="S25" i="2"/>
  <c r="AY25" i="2"/>
  <c r="I33" i="2"/>
  <c r="M43" i="2"/>
  <c r="U43" i="2"/>
  <c r="AS43" i="2"/>
  <c r="S60" i="2"/>
  <c r="AA60" i="2"/>
  <c r="AM60" i="2"/>
  <c r="U54" i="2"/>
  <c r="F87" i="2"/>
  <c r="F107" i="2"/>
  <c r="Q276" i="2"/>
  <c r="P275" i="2"/>
  <c r="Y17" i="2"/>
  <c r="S17" i="2"/>
  <c r="L32" i="2"/>
  <c r="M34" i="2"/>
  <c r="M42" i="2"/>
  <c r="AL41" i="2"/>
  <c r="AM42" i="2"/>
  <c r="V41" i="2"/>
  <c r="W43" i="2"/>
  <c r="AY43" i="2"/>
  <c r="AM54" i="2"/>
  <c r="AC60" i="2"/>
  <c r="F86" i="2"/>
  <c r="AQ60" i="2"/>
  <c r="AO17" i="2"/>
  <c r="Z32" i="2"/>
  <c r="O43" i="2"/>
  <c r="Y43" i="2"/>
  <c r="BA43" i="2"/>
  <c r="P156" i="2"/>
  <c r="Q158" i="2"/>
  <c r="AN156" i="2"/>
  <c r="AO158" i="2"/>
  <c r="P32" i="2"/>
  <c r="V32" i="2"/>
  <c r="AJ32" i="2"/>
  <c r="N41" i="2"/>
  <c r="T41" i="2"/>
  <c r="AZ41" i="2"/>
  <c r="AZ76" i="2"/>
  <c r="BA76" i="2" s="1"/>
  <c r="M77" i="2"/>
  <c r="S77" i="2"/>
  <c r="Y77" i="2"/>
  <c r="AO77" i="2"/>
  <c r="BA93" i="2"/>
  <c r="AM93" i="2"/>
  <c r="K93" i="2"/>
  <c r="AY93" i="2"/>
  <c r="I93" i="2"/>
  <c r="Y93" i="2"/>
  <c r="G87" i="2"/>
  <c r="AS94" i="2"/>
  <c r="Y94" i="2"/>
  <c r="K94" i="2"/>
  <c r="AM94" i="2"/>
  <c r="AR87" i="2"/>
  <c r="L124" i="2"/>
  <c r="M125" i="2"/>
  <c r="AZ124" i="2"/>
  <c r="BA125" i="2"/>
  <c r="N125" i="2"/>
  <c r="L87" i="2"/>
  <c r="M136" i="2"/>
  <c r="AJ236" i="2"/>
  <c r="AK236" i="2" s="1"/>
  <c r="AK238" i="2"/>
  <c r="O25" i="2"/>
  <c r="U25" i="2"/>
  <c r="AA25" i="2"/>
  <c r="AO25" i="2"/>
  <c r="AN92" i="2"/>
  <c r="AO92" i="2" s="1"/>
  <c r="AO94" i="2"/>
  <c r="R107" i="2"/>
  <c r="S108" i="2"/>
  <c r="AG43" i="2"/>
  <c r="Q54" i="2"/>
  <c r="W54" i="2"/>
  <c r="AO54" i="2"/>
  <c r="BA54" i="2"/>
  <c r="Z76" i="2"/>
  <c r="AA76" i="2" s="1"/>
  <c r="U77" i="2"/>
  <c r="AS77" i="2"/>
  <c r="T107" i="2"/>
  <c r="AR107" i="2"/>
  <c r="AS109" i="2"/>
  <c r="AN124" i="2"/>
  <c r="AO125" i="2"/>
  <c r="J156" i="2"/>
  <c r="K158" i="2"/>
  <c r="V156" i="2"/>
  <c r="W158" i="2"/>
  <c r="AZ156" i="2"/>
  <c r="BA158" i="2"/>
  <c r="R236" i="2"/>
  <c r="S236" i="2" s="1"/>
  <c r="S237" i="2"/>
  <c r="G86" i="2"/>
  <c r="AN87" i="2"/>
  <c r="M93" i="2"/>
  <c r="AO93" i="2"/>
  <c r="M94" i="2"/>
  <c r="V92" i="2"/>
  <c r="W92" i="2" s="1"/>
  <c r="L107" i="2"/>
  <c r="M108" i="2"/>
  <c r="AN107" i="2"/>
  <c r="AO108" i="2"/>
  <c r="AB87" i="2"/>
  <c r="AC109" i="2"/>
  <c r="L156" i="2"/>
  <c r="J216" i="2"/>
  <c r="AU275" i="2"/>
  <c r="O93" i="2"/>
  <c r="N92" i="2"/>
  <c r="O92" i="2" s="1"/>
  <c r="AR86" i="2"/>
  <c r="AS93" i="2"/>
  <c r="N107" i="2"/>
  <c r="T87" i="2"/>
  <c r="U109" i="2"/>
  <c r="BA141" i="2"/>
  <c r="AZ140" i="2"/>
  <c r="BA140" i="2" s="1"/>
  <c r="R191" i="2"/>
  <c r="X258" i="2"/>
  <c r="Y258" i="2" s="1"/>
  <c r="Y260" i="2"/>
  <c r="BA276" i="2"/>
  <c r="AZ275" i="2"/>
  <c r="AB115" i="2"/>
  <c r="AX115" i="2"/>
  <c r="W136" i="2"/>
  <c r="G156" i="2"/>
  <c r="G154" i="2" s="1"/>
  <c r="AC154" i="2" s="1"/>
  <c r="Y177" i="2"/>
  <c r="V191" i="2"/>
  <c r="F191" i="2"/>
  <c r="J193" i="2"/>
  <c r="X236" i="2"/>
  <c r="Y236" i="2" s="1"/>
  <c r="O259" i="2"/>
  <c r="AS259" i="2"/>
  <c r="S276" i="2"/>
  <c r="AC276" i="2"/>
  <c r="AF295" i="2"/>
  <c r="AY108" i="2"/>
  <c r="M117" i="2"/>
  <c r="S117" i="2"/>
  <c r="Y117" i="2"/>
  <c r="AM117" i="2"/>
  <c r="AY117" i="2"/>
  <c r="U126" i="2"/>
  <c r="AC126" i="2"/>
  <c r="AQ126" i="2"/>
  <c r="BA126" i="2"/>
  <c r="Q140" i="2"/>
  <c r="Y142" i="2"/>
  <c r="AS142" i="2"/>
  <c r="AY192" i="2"/>
  <c r="U192" i="2"/>
  <c r="Q192" i="2"/>
  <c r="O192" i="2"/>
  <c r="AA192" i="2"/>
  <c r="AS192" i="2"/>
  <c r="L193" i="2"/>
  <c r="T191" i="2"/>
  <c r="AT258" i="2"/>
  <c r="H275" i="2"/>
  <c r="I276" i="2"/>
  <c r="T275" i="2"/>
  <c r="AM276" i="2"/>
  <c r="AL275" i="2"/>
  <c r="O108" i="2"/>
  <c r="U108" i="2"/>
  <c r="Y125" i="2"/>
  <c r="Q142" i="2"/>
  <c r="M158" i="2"/>
  <c r="S158" i="2"/>
  <c r="Y158" i="2"/>
  <c r="S192" i="2"/>
  <c r="BA192" i="2"/>
  <c r="BA259" i="2"/>
  <c r="Y259" i="2"/>
  <c r="W259" i="2"/>
  <c r="U259" i="2"/>
  <c r="S259" i="2"/>
  <c r="AC259" i="2"/>
  <c r="AN322" i="2"/>
  <c r="AO322" i="2" s="1"/>
  <c r="AO323" i="2"/>
  <c r="AN296" i="2"/>
  <c r="AX87" i="2"/>
  <c r="Q136" i="2"/>
  <c r="W192" i="2"/>
  <c r="AM192" i="2"/>
  <c r="BA237" i="2"/>
  <c r="AV258" i="2"/>
  <c r="AL258" i="2"/>
  <c r="AM258" i="2" s="1"/>
  <c r="AM259" i="2"/>
  <c r="AY259" i="2"/>
  <c r="W276" i="2"/>
  <c r="O158" i="2"/>
  <c r="U158" i="2"/>
  <c r="AM158" i="2"/>
  <c r="AQ229" i="2"/>
  <c r="AM260" i="2"/>
  <c r="W260" i="2"/>
  <c r="O260" i="2"/>
  <c r="BA260" i="2"/>
  <c r="U260" i="2"/>
  <c r="AY260" i="2"/>
  <c r="AS260" i="2"/>
  <c r="AC260" i="2"/>
  <c r="S260" i="2"/>
  <c r="M260" i="2"/>
  <c r="AO260" i="2"/>
  <c r="AY335" i="2"/>
  <c r="AG335" i="2"/>
  <c r="AS335" i="2"/>
  <c r="L258" i="2"/>
  <c r="M258" i="2" s="1"/>
  <c r="AX258" i="2"/>
  <c r="AY258" i="2" s="1"/>
  <c r="L275" i="2"/>
  <c r="R275" i="2"/>
  <c r="X275" i="2"/>
  <c r="W277" i="2"/>
  <c r="BA291" i="2"/>
  <c r="AN309" i="2"/>
  <c r="AO309" i="2" s="1"/>
  <c r="AO310" i="2"/>
  <c r="O311" i="2"/>
  <c r="AL309" i="2"/>
  <c r="AM309" i="2" s="1"/>
  <c r="AM311" i="2"/>
  <c r="J336" i="2"/>
  <c r="K340" i="2"/>
  <c r="V336" i="2"/>
  <c r="W340" i="2"/>
  <c r="AR336" i="2"/>
  <c r="AS340" i="2"/>
  <c r="O237" i="2"/>
  <c r="U237" i="2"/>
  <c r="AC237" i="2"/>
  <c r="S238" i="2"/>
  <c r="Y238" i="2"/>
  <c r="AM238" i="2"/>
  <c r="AY238" i="2"/>
  <c r="AM250" i="2"/>
  <c r="AY250" i="2"/>
  <c r="O277" i="2"/>
  <c r="AO277" i="2"/>
  <c r="AY277" i="2"/>
  <c r="P295" i="2"/>
  <c r="AU334" i="2"/>
  <c r="L335" i="2"/>
  <c r="L336" i="2"/>
  <c r="X336" i="2"/>
  <c r="I350" i="2"/>
  <c r="H336" i="2"/>
  <c r="AN275" i="2"/>
  <c r="Q277" i="2"/>
  <c r="AS277" i="2"/>
  <c r="AJ295" i="2"/>
  <c r="Y311" i="2"/>
  <c r="AS311" i="2"/>
  <c r="AU297" i="2"/>
  <c r="AU295" i="2" s="1"/>
  <c r="AU322" i="2"/>
  <c r="AM335" i="2"/>
  <c r="W250" i="2"/>
  <c r="AO250" i="2"/>
  <c r="K277" i="2"/>
  <c r="AC277" i="2"/>
  <c r="BA311" i="2"/>
  <c r="AY311" i="2"/>
  <c r="W311" i="2"/>
  <c r="U311" i="2"/>
  <c r="S311" i="2"/>
  <c r="AB309" i="2"/>
  <c r="AC309" i="2" s="1"/>
  <c r="AC311" i="2"/>
  <c r="P336" i="2"/>
  <c r="Q340" i="2"/>
  <c r="AF336" i="2"/>
  <c r="AG340" i="2"/>
  <c r="U310" i="2"/>
  <c r="AR322" i="2"/>
  <c r="AS322" i="2" s="1"/>
  <c r="N336" i="2"/>
  <c r="T336" i="2"/>
  <c r="AD336" i="2"/>
  <c r="U345" i="2"/>
  <c r="AG356" i="2"/>
  <c r="AS356" i="2"/>
  <c r="O323" i="2"/>
  <c r="U323" i="2"/>
  <c r="AC323" i="2"/>
  <c r="AL322" i="2"/>
  <c r="AM322" i="2" s="1"/>
  <c r="AE323" i="2"/>
  <c r="AL336" i="2"/>
  <c r="AX336" i="2"/>
  <c r="M340" i="2"/>
  <c r="S340" i="2"/>
  <c r="Y340" i="2"/>
  <c r="I323" i="2"/>
  <c r="Q323" i="2"/>
  <c r="Q310" i="2"/>
  <c r="AN336" i="2"/>
  <c r="AZ336" i="2"/>
  <c r="Q297" i="2" l="1"/>
  <c r="O297" i="2"/>
  <c r="AK297" i="2"/>
  <c r="AM297" i="2"/>
  <c r="M297" i="2"/>
  <c r="AY295" i="2"/>
  <c r="AO297" i="2"/>
  <c r="U275" i="2"/>
  <c r="AO275" i="2"/>
  <c r="U297" i="2"/>
  <c r="Y297" i="2"/>
  <c r="U115" i="2"/>
  <c r="O115" i="2"/>
  <c r="AY32" i="2"/>
  <c r="AO32" i="2"/>
  <c r="BA295" i="2"/>
  <c r="W115" i="2"/>
  <c r="S115" i="2"/>
  <c r="Q115" i="2"/>
  <c r="M115" i="2"/>
  <c r="I115" i="2"/>
  <c r="AM124" i="2"/>
  <c r="AG336" i="2"/>
  <c r="AT216" i="2"/>
  <c r="R295" i="2"/>
  <c r="W32" i="2"/>
  <c r="S32" i="2"/>
  <c r="W275" i="2"/>
  <c r="AM32" i="2"/>
  <c r="AY297" i="2"/>
  <c r="O107" i="2"/>
  <c r="AA32" i="2"/>
  <c r="N87" i="2"/>
  <c r="O87" i="2" s="1"/>
  <c r="S297" i="2"/>
  <c r="AM41" i="2"/>
  <c r="AS297" i="2"/>
  <c r="AE297" i="2"/>
  <c r="AE216" i="2"/>
  <c r="Y275" i="2"/>
  <c r="AO124" i="2"/>
  <c r="O41" i="2"/>
  <c r="M336" i="2"/>
  <c r="W297" i="2"/>
  <c r="K32" i="2"/>
  <c r="W296" i="2"/>
  <c r="AY336" i="2"/>
  <c r="O336" i="2"/>
  <c r="AY115" i="2"/>
  <c r="Q275" i="2"/>
  <c r="AS32" i="2"/>
  <c r="AM296" i="2"/>
  <c r="M296" i="2"/>
  <c r="U32" i="2"/>
  <c r="AM336" i="2"/>
  <c r="AO296" i="2"/>
  <c r="AC115" i="2"/>
  <c r="AE296" i="2"/>
  <c r="AC296" i="2"/>
  <c r="AQ336" i="2"/>
  <c r="AS336" i="2"/>
  <c r="AO115" i="2"/>
  <c r="AM115" i="2"/>
  <c r="AY296" i="2"/>
  <c r="Q296" i="2"/>
  <c r="Y115" i="2"/>
  <c r="BA32" i="2"/>
  <c r="G334" i="2"/>
  <c r="AI334" i="2" s="1"/>
  <c r="AK32" i="2"/>
  <c r="BA115" i="2"/>
  <c r="T216" i="2"/>
  <c r="U216" i="2" s="1"/>
  <c r="AG296" i="2"/>
  <c r="K216" i="2"/>
  <c r="AM86" i="2"/>
  <c r="AS296" i="2"/>
  <c r="S296" i="2"/>
  <c r="S124" i="2"/>
  <c r="Y32" i="2"/>
  <c r="I296" i="2"/>
  <c r="U193" i="2"/>
  <c r="O32" i="2"/>
  <c r="AO107" i="2"/>
  <c r="Q32" i="2"/>
  <c r="M32" i="2"/>
  <c r="AX216" i="2"/>
  <c r="AY216" i="2" s="1"/>
  <c r="U296" i="2"/>
  <c r="BA297" i="2"/>
  <c r="Y296" i="2"/>
  <c r="O296" i="2"/>
  <c r="H295" i="2"/>
  <c r="Y107" i="2"/>
  <c r="AQ124" i="2"/>
  <c r="I124" i="2"/>
  <c r="BA107" i="2"/>
  <c r="AL295" i="2"/>
  <c r="M107" i="2"/>
  <c r="AS107" i="2"/>
  <c r="M124" i="2"/>
  <c r="AW295" i="2"/>
  <c r="W124" i="2"/>
  <c r="AY107" i="2"/>
  <c r="X295" i="2"/>
  <c r="U107" i="2"/>
  <c r="S107" i="2"/>
  <c r="U124" i="2"/>
  <c r="W87" i="2"/>
  <c r="Q107" i="2"/>
  <c r="AZ4" i="2"/>
  <c r="AS124" i="2"/>
  <c r="Y124" i="2"/>
  <c r="G295" i="2"/>
  <c r="S295" i="2" s="1"/>
  <c r="M275" i="2"/>
  <c r="K87" i="2"/>
  <c r="AG115" i="2"/>
  <c r="L295" i="2"/>
  <c r="N295" i="2"/>
  <c r="AZ85" i="2"/>
  <c r="AC87" i="2"/>
  <c r="AL85" i="2"/>
  <c r="AR295" i="2"/>
  <c r="U87" i="2"/>
  <c r="AK336" i="2"/>
  <c r="N216" i="2"/>
  <c r="O216" i="2" s="1"/>
  <c r="AG87" i="2"/>
  <c r="Q87" i="2"/>
  <c r="AB216" i="2"/>
  <c r="AC216" i="2" s="1"/>
  <c r="AV216" i="2"/>
  <c r="AS115" i="2"/>
  <c r="V85" i="2"/>
  <c r="V4" i="2"/>
  <c r="AR4" i="2"/>
  <c r="F4" i="2"/>
  <c r="AN295" i="2"/>
  <c r="AS87" i="2"/>
  <c r="S87" i="2"/>
  <c r="P4" i="2"/>
  <c r="AM107" i="2"/>
  <c r="AY124" i="2"/>
  <c r="K107" i="2"/>
  <c r="X4" i="2"/>
  <c r="AB295" i="2"/>
  <c r="W41" i="2"/>
  <c r="Z4" i="2"/>
  <c r="W107" i="2"/>
  <c r="BA86" i="2"/>
  <c r="AS156" i="2"/>
  <c r="AP4" i="2"/>
  <c r="O156" i="2"/>
  <c r="U41" i="2"/>
  <c r="AX4" i="2"/>
  <c r="AJ4" i="2"/>
  <c r="AN4" i="2"/>
  <c r="AZ191" i="2"/>
  <c r="BA193" i="2"/>
  <c r="K275" i="2"/>
  <c r="AR334" i="2"/>
  <c r="AM275" i="2"/>
  <c r="Y87" i="2"/>
  <c r="AS154" i="2"/>
  <c r="BA124" i="2"/>
  <c r="BA41" i="2"/>
  <c r="AC86" i="2"/>
  <c r="AE41" i="2"/>
  <c r="Y193" i="2"/>
  <c r="AY193" i="2"/>
  <c r="AX191" i="2"/>
  <c r="Q124" i="2"/>
  <c r="AC107" i="2"/>
  <c r="AN216" i="2"/>
  <c r="AO216" i="2" s="1"/>
  <c r="AB85" i="2"/>
  <c r="S336" i="2"/>
  <c r="AC275" i="2"/>
  <c r="AQ193" i="2"/>
  <c r="AA193" i="2"/>
  <c r="AO193" i="2"/>
  <c r="G191" i="2"/>
  <c r="Q191" i="2" s="1"/>
  <c r="AS193" i="2"/>
  <c r="AR191" i="2"/>
  <c r="O193" i="2"/>
  <c r="Y41" i="2"/>
  <c r="AK275" i="2"/>
  <c r="AG193" i="2"/>
  <c r="AS275" i="2"/>
  <c r="AC124" i="2"/>
  <c r="W193" i="2"/>
  <c r="O275" i="2"/>
  <c r="Q193" i="2"/>
  <c r="S275" i="2"/>
  <c r="BA275" i="2"/>
  <c r="M86" i="2"/>
  <c r="F85" i="2"/>
  <c r="AY275" i="2"/>
  <c r="AD4" i="2"/>
  <c r="AL191" i="2"/>
  <c r="AM193" i="2"/>
  <c r="Q336" i="2"/>
  <c r="P334" i="2"/>
  <c r="AP216" i="2"/>
  <c r="AQ216" i="2" s="1"/>
  <c r="AR85" i="2"/>
  <c r="AS86" i="2"/>
  <c r="AZ216" i="2"/>
  <c r="BA216" i="2" s="1"/>
  <c r="S86" i="2"/>
  <c r="P216" i="2"/>
  <c r="Q216" i="2" s="1"/>
  <c r="AL334" i="2"/>
  <c r="X216" i="2"/>
  <c r="Y216" i="2" s="1"/>
  <c r="AF334" i="2"/>
  <c r="AL216" i="2"/>
  <c r="AM216" i="2" s="1"/>
  <c r="AM154" i="2"/>
  <c r="R216" i="2"/>
  <c r="S216" i="2" s="1"/>
  <c r="W156" i="2"/>
  <c r="V154" i="2"/>
  <c r="W154" i="2" s="1"/>
  <c r="AJ216" i="2"/>
  <c r="AK216" i="2" s="1"/>
  <c r="Q156" i="2"/>
  <c r="P154" i="2"/>
  <c r="Q154" i="2" s="1"/>
  <c r="U154" i="2"/>
  <c r="BA87" i="2"/>
  <c r="N334" i="2"/>
  <c r="M156" i="2"/>
  <c r="L154" i="2"/>
  <c r="M154" i="2" s="1"/>
  <c r="Q86" i="2"/>
  <c r="W86" i="2"/>
  <c r="G85" i="2"/>
  <c r="Q85" i="2" s="1"/>
  <c r="AK86" i="2"/>
  <c r="U86" i="2"/>
  <c r="AY86" i="2"/>
  <c r="I86" i="2"/>
  <c r="AZ334" i="2"/>
  <c r="BA336" i="2"/>
  <c r="AM156" i="2"/>
  <c r="AO87" i="2"/>
  <c r="AN85" i="2"/>
  <c r="M87" i="2"/>
  <c r="L85" i="2"/>
  <c r="AY156" i="2"/>
  <c r="Y86" i="2"/>
  <c r="X85" i="2"/>
  <c r="X334" i="2"/>
  <c r="Y336" i="2"/>
  <c r="BA156" i="2"/>
  <c r="AZ154" i="2"/>
  <c r="BA154" i="2" s="1"/>
  <c r="AO156" i="2"/>
  <c r="AN154" i="2"/>
  <c r="AO154" i="2" s="1"/>
  <c r="M335" i="2"/>
  <c r="L334" i="2"/>
  <c r="AY87" i="2"/>
  <c r="AX85" i="2"/>
  <c r="I275" i="2"/>
  <c r="H216" i="2"/>
  <c r="I216" i="2" s="1"/>
  <c r="U156" i="2"/>
  <c r="AO86" i="2"/>
  <c r="AE336" i="2"/>
  <c r="AD334" i="2"/>
  <c r="L216" i="2"/>
  <c r="M216" i="2" s="1"/>
  <c r="L191" i="2"/>
  <c r="M193" i="2"/>
  <c r="O154" i="2"/>
  <c r="AU216" i="2"/>
  <c r="Y154" i="2"/>
  <c r="K156" i="2"/>
  <c r="J154" i="2"/>
  <c r="K154" i="2" s="1"/>
  <c r="S154" i="2"/>
  <c r="AY154" i="2"/>
  <c r="W336" i="2"/>
  <c r="V334" i="2"/>
  <c r="W334" i="2" s="1"/>
  <c r="K193" i="2"/>
  <c r="K191" i="2" s="1"/>
  <c r="J191" i="2"/>
  <c r="AN334" i="2"/>
  <c r="AO336" i="2"/>
  <c r="I336" i="2"/>
  <c r="H334" i="2"/>
  <c r="U336" i="2"/>
  <c r="T334" i="2"/>
  <c r="K336" i="2"/>
  <c r="J334" i="2"/>
  <c r="AX334" i="2"/>
  <c r="AY334" i="2" s="1"/>
  <c r="V216" i="2"/>
  <c r="W216" i="2" s="1"/>
  <c r="AR216" i="2"/>
  <c r="AS216" i="2" s="1"/>
  <c r="Y156" i="2"/>
  <c r="S156" i="2"/>
  <c r="O125" i="2"/>
  <c r="N124" i="2"/>
  <c r="O124" i="2" s="1"/>
  <c r="AQ87" i="2"/>
  <c r="AM87" i="2"/>
  <c r="I87" i="2"/>
  <c r="T85" i="2"/>
  <c r="AC156" i="2"/>
  <c r="AS41" i="2"/>
  <c r="AK41" i="2"/>
  <c r="AA41" i="2"/>
  <c r="M41" i="2"/>
  <c r="AG41" i="2"/>
  <c r="AO41" i="2"/>
  <c r="AY41" i="2"/>
  <c r="N86" i="2"/>
  <c r="AE87" i="2"/>
  <c r="Q41" i="2"/>
  <c r="AS295" i="2" l="1"/>
  <c r="AO295" i="2"/>
  <c r="M334" i="2"/>
  <c r="O295" i="2"/>
  <c r="G4" i="2"/>
  <c r="L4" i="2"/>
  <c r="R4" i="2"/>
  <c r="AK334" i="2"/>
  <c r="Y295" i="2"/>
  <c r="AO334" i="2"/>
  <c r="AE334" i="2"/>
  <c r="Y334" i="2"/>
  <c r="BA334" i="2"/>
  <c r="AG334" i="2"/>
  <c r="AC295" i="2"/>
  <c r="U295" i="2"/>
  <c r="U334" i="2"/>
  <c r="O334" i="2"/>
  <c r="AG295" i="2"/>
  <c r="M295" i="2"/>
  <c r="AK295" i="2"/>
  <c r="K334" i="2"/>
  <c r="AQ334" i="2"/>
  <c r="S334" i="2"/>
  <c r="AM334" i="2"/>
  <c r="Q334" i="2"/>
  <c r="AS334" i="2"/>
  <c r="AM295" i="2"/>
  <c r="U85" i="2"/>
  <c r="M85" i="2"/>
  <c r="I295" i="2"/>
  <c r="Q295" i="2"/>
  <c r="W295" i="2"/>
  <c r="AE295" i="2"/>
  <c r="Y191" i="2"/>
  <c r="U191" i="2"/>
  <c r="M191" i="2"/>
  <c r="AC85" i="2"/>
  <c r="AY191" i="2"/>
  <c r="AM191" i="2"/>
  <c r="AG191" i="2"/>
  <c r="AA191" i="2"/>
  <c r="AQ191" i="2"/>
  <c r="BA191" i="2"/>
  <c r="Y85" i="2"/>
  <c r="O191" i="2"/>
  <c r="W191" i="2"/>
  <c r="S191" i="2"/>
  <c r="AS191" i="2"/>
  <c r="AO191" i="2"/>
  <c r="I334" i="2"/>
  <c r="I85" i="2"/>
  <c r="AG85" i="2"/>
  <c r="AE85" i="2"/>
  <c r="W85" i="2"/>
  <c r="K85" i="2"/>
  <c r="AM85" i="2"/>
  <c r="AK85" i="2"/>
  <c r="AQ85" i="2"/>
  <c r="S85" i="2"/>
  <c r="AS85" i="2"/>
  <c r="AY85" i="2"/>
  <c r="AO85" i="2"/>
  <c r="N85" i="2"/>
  <c r="O85" i="2" s="1"/>
  <c r="O86" i="2"/>
  <c r="BA85" i="2"/>
  <c r="M4" i="2" l="1"/>
  <c r="K4" i="2"/>
  <c r="AG4" i="2"/>
  <c r="I4" i="2"/>
  <c r="T4" i="2"/>
  <c r="AL4" i="2"/>
  <c r="N4" i="2"/>
  <c r="O4" i="2" s="1"/>
  <c r="A229" i="2"/>
</calcChain>
</file>

<file path=xl/sharedStrings.xml><?xml version="1.0" encoding="utf-8"?>
<sst xmlns="http://schemas.openxmlformats.org/spreadsheetml/2006/main" count="504" uniqueCount="409">
  <si>
    <t>№</t>
  </si>
  <si>
    <t>Наименование территориальной избирательной комиссии</t>
  </si>
  <si>
    <t>Наименование района, городских и айылных кенешей</t>
  </si>
  <si>
    <t xml:space="preserve"> айылные кенеши</t>
  </si>
  <si>
    <t>городские кенеши</t>
  </si>
  <si>
    <t>Кол-во манда-тов</t>
  </si>
  <si>
    <t>Кол-во действующих депутатов</t>
  </si>
  <si>
    <t>Кол-во избранных депутатов</t>
  </si>
  <si>
    <t xml:space="preserve">Пол </t>
  </si>
  <si>
    <t xml:space="preserve">Возраст </t>
  </si>
  <si>
    <t xml:space="preserve">Национальность </t>
  </si>
  <si>
    <t xml:space="preserve">Образование </t>
  </si>
  <si>
    <t>Ловз</t>
  </si>
  <si>
    <t>Группа инвалидности</t>
  </si>
  <si>
    <t>избрание депутатом</t>
  </si>
  <si>
    <t>от полит. партий</t>
  </si>
  <si>
    <t>%</t>
  </si>
  <si>
    <t>самовыдвиженцы</t>
  </si>
  <si>
    <t>м</t>
  </si>
  <si>
    <t>ж</t>
  </si>
  <si>
    <t>от 21-35</t>
  </si>
  <si>
    <t>от 36-45</t>
  </si>
  <si>
    <t>от 46-55</t>
  </si>
  <si>
    <t>от 56 и вышее</t>
  </si>
  <si>
    <t>кырг.</t>
  </si>
  <si>
    <t>рус.</t>
  </si>
  <si>
    <t>узб.</t>
  </si>
  <si>
    <t>тадж.</t>
  </si>
  <si>
    <t>каз.</t>
  </si>
  <si>
    <t>дунг.</t>
  </si>
  <si>
    <t>др.</t>
  </si>
  <si>
    <t>среднее</t>
  </si>
  <si>
    <t>ср/спец</t>
  </si>
  <si>
    <t>н/в</t>
  </si>
  <si>
    <t>высшее</t>
  </si>
  <si>
    <t>1- группа</t>
  </si>
  <si>
    <t>2-группа</t>
  </si>
  <si>
    <t>3-группа</t>
  </si>
  <si>
    <t xml:space="preserve">первый раз </t>
  </si>
  <si>
    <t>более 1 раза</t>
  </si>
  <si>
    <t>по республике</t>
  </si>
  <si>
    <t>по городским
 кенешам</t>
  </si>
  <si>
    <t>по айылным 
кенешам</t>
  </si>
  <si>
    <t xml:space="preserve">Бишкекская </t>
  </si>
  <si>
    <t>Бишкекский городский кенеш</t>
  </si>
  <si>
    <t>Ошская</t>
  </si>
  <si>
    <t>Ошский городский кенеш</t>
  </si>
  <si>
    <t>Иссык-Кульская область</t>
  </si>
  <si>
    <t>Всего по г/к:</t>
  </si>
  <si>
    <t>Всего по а/к:</t>
  </si>
  <si>
    <t>Балыкчинский городской кенеш</t>
  </si>
  <si>
    <t xml:space="preserve">Итого: </t>
  </si>
  <si>
    <t>Кун-Чыгышский</t>
  </si>
  <si>
    <t>Б.Мамбетовский</t>
  </si>
  <si>
    <t>Ак-Терекский</t>
  </si>
  <si>
    <t xml:space="preserve">Улахольский </t>
  </si>
  <si>
    <t>Иссык-Кульская ТИК</t>
  </si>
  <si>
    <t>Чолпон-Атинский городской кененш</t>
  </si>
  <si>
    <t>Тору-Айгыр-Тамчинский</t>
  </si>
  <si>
    <t>Шайыбек атинский</t>
  </si>
  <si>
    <t>Садыр акинский</t>
  </si>
  <si>
    <t>Жусуп Абдрахмановский</t>
  </si>
  <si>
    <t>Жети-Огузский</t>
  </si>
  <si>
    <t>Оргочорский</t>
  </si>
  <si>
    <t>Кызыл-Суйский</t>
  </si>
  <si>
    <t>Жаргылчакский</t>
  </si>
  <si>
    <t>Барскоонский</t>
  </si>
  <si>
    <t>Ак-Суйская ТИК</t>
  </si>
  <si>
    <t>Каракольский</t>
  </si>
  <si>
    <t>Хан-Тенирский</t>
  </si>
  <si>
    <t>Кыдыр-Акенский</t>
  </si>
  <si>
    <t>Алтын-Арашанский</t>
  </si>
  <si>
    <t>Балбайский</t>
  </si>
  <si>
    <t>Каркыринский</t>
  </si>
  <si>
    <t>Карасаевский</t>
  </si>
  <si>
    <t>Иссык-Кульский</t>
  </si>
  <si>
    <t>Тюпский</t>
  </si>
  <si>
    <t>Чуйская область</t>
  </si>
  <si>
    <t>Чуйская область:9</t>
  </si>
  <si>
    <t>Всего по  а\к:</t>
  </si>
  <si>
    <t>Аламудунская</t>
  </si>
  <si>
    <t>Абдыкерим Сыдыков</t>
  </si>
  <si>
    <t xml:space="preserve">Достукский </t>
  </si>
  <si>
    <t>Кара-Жыгачский</t>
  </si>
  <si>
    <t>Таш-Мойнокский</t>
  </si>
  <si>
    <t>Арашанский</t>
  </si>
  <si>
    <t xml:space="preserve">Байтикский </t>
  </si>
  <si>
    <t>Итого: 1</t>
  </si>
  <si>
    <t>Жайылская</t>
  </si>
  <si>
    <t>Кара-Балтинский городской кенеш</t>
  </si>
  <si>
    <t>Ынтымакский</t>
  </si>
  <si>
    <t>Ак-Башатский</t>
  </si>
  <si>
    <t xml:space="preserve">Сары-Кооский  </t>
  </si>
  <si>
    <t xml:space="preserve">Жайылский  </t>
  </si>
  <si>
    <t xml:space="preserve">Талды-Булакский  </t>
  </si>
  <si>
    <t xml:space="preserve">Суусамырский  </t>
  </si>
  <si>
    <t>Кеминская</t>
  </si>
  <si>
    <t>Кеминский городской кенеш</t>
  </si>
  <si>
    <t>Орловский городской кенеш</t>
  </si>
  <si>
    <t>Кичи-Кеминский</t>
  </si>
  <si>
    <t xml:space="preserve">Чым-Коргонский  </t>
  </si>
  <si>
    <t>Кызыл-Октябрский</t>
  </si>
  <si>
    <t>Чон-Кеминский</t>
  </si>
  <si>
    <t>Сокулукская</t>
  </si>
  <si>
    <t>Сары-Озонский</t>
  </si>
  <si>
    <t xml:space="preserve">Сокулукский </t>
  </si>
  <si>
    <t>им.З.Кайназаровой</t>
  </si>
  <si>
    <t>Күнтууйский</t>
  </si>
  <si>
    <t xml:space="preserve">Манасский </t>
  </si>
  <si>
    <t>Жаны-Пахтинский</t>
  </si>
  <si>
    <t>Нижне-Чуйский</t>
  </si>
  <si>
    <t>Военно-Антовский</t>
  </si>
  <si>
    <t>Гавриловский</t>
  </si>
  <si>
    <t>г.ш.Шопоков</t>
  </si>
  <si>
    <t>Токмокский городской кенеш</t>
  </si>
  <si>
    <t xml:space="preserve">Чуйская </t>
  </si>
  <si>
    <t>Биримдикский</t>
  </si>
  <si>
    <t>Онбир-Жылгинский</t>
  </si>
  <si>
    <t>Султан Ибраимовский</t>
  </si>
  <si>
    <t xml:space="preserve">Буранинский </t>
  </si>
  <si>
    <t xml:space="preserve">Чуйский </t>
  </si>
  <si>
    <t>Ысык-Атинская</t>
  </si>
  <si>
    <t>Кантский городской кенеш</t>
  </si>
  <si>
    <t xml:space="preserve">Кен-Булунский  </t>
  </si>
  <si>
    <t xml:space="preserve">Сын-Ташский  </t>
  </si>
  <si>
    <t xml:space="preserve">Нурмантбетский  </t>
  </si>
  <si>
    <t xml:space="preserve">Кочкорбаевский  </t>
  </si>
  <si>
    <t xml:space="preserve">Ак-Кудукский  </t>
  </si>
  <si>
    <t>Жээкский</t>
  </si>
  <si>
    <t>Жайылма</t>
  </si>
  <si>
    <t xml:space="preserve">Узун-Кырский   </t>
  </si>
  <si>
    <t xml:space="preserve">Ысык-Атинский  </t>
  </si>
  <si>
    <t>Московская</t>
  </si>
  <si>
    <t xml:space="preserve">Мин-Булакский </t>
  </si>
  <si>
    <t xml:space="preserve">Нарзанский </t>
  </si>
  <si>
    <t xml:space="preserve">Ак-Суйский </t>
  </si>
  <si>
    <t xml:space="preserve">Төрт-Гүлский </t>
  </si>
  <si>
    <t xml:space="preserve">Төлөкский </t>
  </si>
  <si>
    <t>Итого:</t>
  </si>
  <si>
    <t>Панфиловская</t>
  </si>
  <si>
    <t xml:space="preserve">Каиндинский городской </t>
  </si>
  <si>
    <t>Орто-Кайындинский</t>
  </si>
  <si>
    <t>Курама</t>
  </si>
  <si>
    <t xml:space="preserve">Курпульдекский </t>
  </si>
  <si>
    <t xml:space="preserve">Фрунзенский </t>
  </si>
  <si>
    <t>Джалал-Абадская область</t>
  </si>
  <si>
    <t>Жалал-Абадская область: 12</t>
  </si>
  <si>
    <t>Жалал-Абадская</t>
  </si>
  <si>
    <t xml:space="preserve">Майлуу-Суйская </t>
  </si>
  <si>
    <t>Майлуу-Суйский городской</t>
  </si>
  <si>
    <t xml:space="preserve">Кара-Кульская </t>
  </si>
  <si>
    <t>Кара-Кульский городской</t>
  </si>
  <si>
    <t xml:space="preserve">Таш-Кумырская </t>
  </si>
  <si>
    <t xml:space="preserve">Таш-Кумырский городской </t>
  </si>
  <si>
    <t xml:space="preserve">Аксыйская </t>
  </si>
  <si>
    <t>Кербенский городской кенеш</t>
  </si>
  <si>
    <t>Сары-Челекский</t>
  </si>
  <si>
    <t>Кара-Камышский</t>
  </si>
  <si>
    <t>Ак-Жолский</t>
  </si>
  <si>
    <t>Ак-Сууйский</t>
  </si>
  <si>
    <t>Кош-Добонский</t>
  </si>
  <si>
    <t xml:space="preserve">Уч-Коргонский </t>
  </si>
  <si>
    <t xml:space="preserve">Ала-Букинская </t>
  </si>
  <si>
    <t xml:space="preserve">Ала-Букинский  </t>
  </si>
  <si>
    <t xml:space="preserve">Айры-Тамский  </t>
  </si>
  <si>
    <t>Т.Балтагуловский</t>
  </si>
  <si>
    <t>Базар-Коргонская</t>
  </si>
  <si>
    <t>Базар-Коргонский городской кенеш</t>
  </si>
  <si>
    <t>Акманский айылный кенеш</t>
  </si>
  <si>
    <t>Сайдыкумский айылный кенеш</t>
  </si>
  <si>
    <t>Кенешский айылный кенеш</t>
  </si>
  <si>
    <t>Арстанбапский айылный кенеш</t>
  </si>
  <si>
    <t xml:space="preserve">Ноокенская </t>
  </si>
  <si>
    <t>Кочкор-Атинский городской кенеш</t>
  </si>
  <si>
    <t>Шамалды-Сайский городской кенеш</t>
  </si>
  <si>
    <t xml:space="preserve">Д.Садырбаевский </t>
  </si>
  <si>
    <t xml:space="preserve">Э.Алиевский </t>
  </si>
  <si>
    <t>Момбековский</t>
  </si>
  <si>
    <t xml:space="preserve">Бурганды-Достукский </t>
  </si>
  <si>
    <t xml:space="preserve">Сузакская </t>
  </si>
  <si>
    <t>Кок-Жангакский г/к</t>
  </si>
  <si>
    <t>Кара-Дарыя</t>
  </si>
  <si>
    <t xml:space="preserve">Сузак </t>
  </si>
  <si>
    <t>Атабековский</t>
  </si>
  <si>
    <t xml:space="preserve">Барпы </t>
  </si>
  <si>
    <t xml:space="preserve">Кызыл-Туйский </t>
  </si>
  <si>
    <t xml:space="preserve">Багыш </t>
  </si>
  <si>
    <t>Кыз-Колский</t>
  </si>
  <si>
    <t>Кок-Артский</t>
  </si>
  <si>
    <t>Тогуз-Торо</t>
  </si>
  <si>
    <t xml:space="preserve">Атайский  </t>
  </si>
  <si>
    <t xml:space="preserve">Каргалыкский  </t>
  </si>
  <si>
    <t xml:space="preserve">Тогуз-Тороуский  </t>
  </si>
  <si>
    <t>Токтогульская</t>
  </si>
  <si>
    <t>Токтогульскийгородской кенеш</t>
  </si>
  <si>
    <t>Сары-Камышский  айылный кенеш</t>
  </si>
  <si>
    <t>Толукский айылный кенеш</t>
  </si>
  <si>
    <t>А.Суеркуловский айылный кенеш</t>
  </si>
  <si>
    <t>Кетмен-Добинский айылный кенеш</t>
  </si>
  <si>
    <t>Уч-Терекский айылный кенеш</t>
  </si>
  <si>
    <t>Чаткальская</t>
  </si>
  <si>
    <t>Каныш-Кийский</t>
  </si>
  <si>
    <t>Терек-Сайский</t>
  </si>
  <si>
    <t>Нарынская область</t>
  </si>
  <si>
    <t xml:space="preserve"> Всего Нарынская обл</t>
  </si>
  <si>
    <t>всего по г/к</t>
  </si>
  <si>
    <t>всего по а/к</t>
  </si>
  <si>
    <t xml:space="preserve">Нарынская городская ТИК </t>
  </si>
  <si>
    <t>Нарынский городской кенеш</t>
  </si>
  <si>
    <t xml:space="preserve">итого: </t>
  </si>
  <si>
    <t xml:space="preserve">Ак-Талинская ТИК </t>
  </si>
  <si>
    <t xml:space="preserve"> Ала-Бугинский</t>
  </si>
  <si>
    <t>Кара-Бургонский</t>
  </si>
  <si>
    <t>Баетовский</t>
  </si>
  <si>
    <t>Тоголок-Молдинский</t>
  </si>
  <si>
    <t>Ат-Башинская ТИК</t>
  </si>
  <si>
    <t>Ат-Башинский а/к</t>
  </si>
  <si>
    <t>Кара-Сууский а/к</t>
  </si>
  <si>
    <t>Казыбекский а/к</t>
  </si>
  <si>
    <t>Ак-Моюнский</t>
  </si>
  <si>
    <t>Баш-Кайынды а/к</t>
  </si>
  <si>
    <t>Нарынская ТИК</t>
  </si>
  <si>
    <t>Доболунский а/к</t>
  </si>
  <si>
    <t>Чет-Нуринский а/к</t>
  </si>
  <si>
    <t>Мин-Булакский а/к</t>
  </si>
  <si>
    <t>Жерге-Талский а/к</t>
  </si>
  <si>
    <t>Эмгек-Талинский а/к</t>
  </si>
  <si>
    <t>Жан-Булакский</t>
  </si>
  <si>
    <t>Учкунский а/к</t>
  </si>
  <si>
    <t>Кочкорская ТИК</t>
  </si>
  <si>
    <t>Ормон-Ханский</t>
  </si>
  <si>
    <t xml:space="preserve">Кум-Дюбинский </t>
  </si>
  <si>
    <t>Чолпонский</t>
  </si>
  <si>
    <t>Кара-Сууйский</t>
  </si>
  <si>
    <t>Сары-Булакский</t>
  </si>
  <si>
    <t>Жумгальская ТИК</t>
  </si>
  <si>
    <t xml:space="preserve">Жумгальский а/к </t>
  </si>
  <si>
    <t>Куйручукский а/к</t>
  </si>
  <si>
    <t>Тугол-Сайский а/к</t>
  </si>
  <si>
    <t>Байзакский а/к</t>
  </si>
  <si>
    <t>Чаекский а/к</t>
  </si>
  <si>
    <t>Мин-Кушский а/к</t>
  </si>
  <si>
    <t>Таласская область</t>
  </si>
  <si>
    <t>Таласская область: 5</t>
  </si>
  <si>
    <t>Таласская городская ТИК</t>
  </si>
  <si>
    <t>Таласский городской кенеш</t>
  </si>
  <si>
    <t>31</t>
  </si>
  <si>
    <t>Бакай-Атинская ТИК</t>
  </si>
  <si>
    <t>Акназаровский</t>
  </si>
  <si>
    <t>Бакай-Атинский</t>
  </si>
  <si>
    <t xml:space="preserve">Күмүштакский </t>
  </si>
  <si>
    <t>Таласская ТИК</t>
  </si>
  <si>
    <t>Кең-Колский</t>
  </si>
  <si>
    <t xml:space="preserve">Беш-Ташский </t>
  </si>
  <si>
    <t>Шумкар-Уя</t>
  </si>
  <si>
    <t>Чоң-Алыш</t>
  </si>
  <si>
    <t>Караколский</t>
  </si>
  <si>
    <t>Айтмаиовская ТИК</t>
  </si>
  <si>
    <t>Аманбаевский</t>
  </si>
  <si>
    <t>Чолпонбайский</t>
  </si>
  <si>
    <t>Кара-Бууринский</t>
  </si>
  <si>
    <t>Шекерский</t>
  </si>
  <si>
    <t>Манасская ТИК</t>
  </si>
  <si>
    <t>Семетейский</t>
  </si>
  <si>
    <t>Уч-Коргонский</t>
  </si>
  <si>
    <t>Кыргызстанский</t>
  </si>
  <si>
    <t>Ошская область</t>
  </si>
  <si>
    <t xml:space="preserve">Ошская область: </t>
  </si>
  <si>
    <t>Алайская</t>
  </si>
  <si>
    <t>Памир-Алайский</t>
  </si>
  <si>
    <t xml:space="preserve">Үч-Дөбө-Алайский </t>
  </si>
  <si>
    <t xml:space="preserve">Жибек-Жолунский  </t>
  </si>
  <si>
    <t xml:space="preserve">Гульчинский  </t>
  </si>
  <si>
    <t xml:space="preserve">Тилектешский  </t>
  </si>
  <si>
    <t xml:space="preserve">Курманжан Даткинский </t>
  </si>
  <si>
    <t xml:space="preserve">Жаңы-Алайский  </t>
  </si>
  <si>
    <t>Араванская</t>
  </si>
  <si>
    <t>Керме-Тооский</t>
  </si>
  <si>
    <t xml:space="preserve">С.Юсуповский </t>
  </si>
  <si>
    <t xml:space="preserve">Дөбө-Коргонский </t>
  </si>
  <si>
    <t>Чек-Абадский</t>
  </si>
  <si>
    <t>Төө-Моюнский</t>
  </si>
  <si>
    <t xml:space="preserve">Итого: 1 </t>
  </si>
  <si>
    <t xml:space="preserve">Кара-Суйская </t>
  </si>
  <si>
    <t xml:space="preserve">Кара-Суйский городской </t>
  </si>
  <si>
    <t xml:space="preserve">Ынтымакский </t>
  </si>
  <si>
    <t>Ала-Тооский</t>
  </si>
  <si>
    <t xml:space="preserve">Отуз-Адырский </t>
  </si>
  <si>
    <t xml:space="preserve">Жоошский </t>
  </si>
  <si>
    <t xml:space="preserve">Баш-Булакский </t>
  </si>
  <si>
    <t xml:space="preserve">Савайский </t>
  </si>
  <si>
    <t xml:space="preserve">Даткинский </t>
  </si>
  <si>
    <t xml:space="preserve">Мадынский </t>
  </si>
  <si>
    <t xml:space="preserve">Папанский </t>
  </si>
  <si>
    <t>Итого:1</t>
  </si>
  <si>
    <t>Кара-Кулжинская ТИК</t>
  </si>
  <si>
    <t xml:space="preserve">Кара-Кочкорский </t>
  </si>
  <si>
    <t xml:space="preserve">Кара-Гузский </t>
  </si>
  <si>
    <t>Ылай-Талинский</t>
  </si>
  <si>
    <t xml:space="preserve">Ой-Талский </t>
  </si>
  <si>
    <t xml:space="preserve">Алайкуйский </t>
  </si>
  <si>
    <t xml:space="preserve">Сары-Булакский </t>
  </si>
  <si>
    <t xml:space="preserve">Кара-Кулжинский </t>
  </si>
  <si>
    <t>Ноокатская</t>
  </si>
  <si>
    <t>Ноокатский городской кенеш</t>
  </si>
  <si>
    <t xml:space="preserve">Кок-Белский  </t>
  </si>
  <si>
    <t>Кенешский</t>
  </si>
  <si>
    <t xml:space="preserve">Исановский </t>
  </si>
  <si>
    <t>Кыргыз-Атинский</t>
  </si>
  <si>
    <t xml:space="preserve">Зулпуевский </t>
  </si>
  <si>
    <t>Мирмахмудовский</t>
  </si>
  <si>
    <t>Кара-Ташский</t>
  </si>
  <si>
    <t xml:space="preserve">Гулистанский </t>
  </si>
  <si>
    <t xml:space="preserve">Жаңы-Ноокатский </t>
  </si>
  <si>
    <t xml:space="preserve">Белский </t>
  </si>
  <si>
    <t xml:space="preserve">Көк-Жарский </t>
  </si>
  <si>
    <t xml:space="preserve">Төөлөсский </t>
  </si>
  <si>
    <t xml:space="preserve">Кулатовский </t>
  </si>
  <si>
    <t>Узгенская</t>
  </si>
  <si>
    <t>Узгенский городской кенеш</t>
  </si>
  <si>
    <t xml:space="preserve">Кызыл-Октябрский </t>
  </si>
  <si>
    <t xml:space="preserve">Жалпак-Ташский </t>
  </si>
  <si>
    <t xml:space="preserve">Куршабский </t>
  </si>
  <si>
    <t xml:space="preserve">Кароолский </t>
  </si>
  <si>
    <t xml:space="preserve">Баш-Добоский </t>
  </si>
  <si>
    <t xml:space="preserve">Торт-Колский </t>
  </si>
  <si>
    <t xml:space="preserve">Ийри-Сууйский </t>
  </si>
  <si>
    <t xml:space="preserve">Дон-Булакский </t>
  </si>
  <si>
    <t xml:space="preserve">Жазыский </t>
  </si>
  <si>
    <t xml:space="preserve">Салам-Аликский </t>
  </si>
  <si>
    <t>Кара-Шороский</t>
  </si>
  <si>
    <t xml:space="preserve">Мырза-Акеский </t>
  </si>
  <si>
    <t>Итого</t>
  </si>
  <si>
    <t>Чоң-Алайская</t>
  </si>
  <si>
    <t>Жекенди</t>
  </si>
  <si>
    <t>Чон-Алай</t>
  </si>
  <si>
    <t>Кашка-Суу</t>
  </si>
  <si>
    <t>Баткенская область: 6</t>
  </si>
  <si>
    <t>Баткенская городская</t>
  </si>
  <si>
    <t>Баткенский городской кенеш</t>
  </si>
  <si>
    <t xml:space="preserve">Кызыл-Кийская </t>
  </si>
  <si>
    <t>Кызыл-Кийский городской кенеш</t>
  </si>
  <si>
    <t xml:space="preserve">Сулюктинская </t>
  </si>
  <si>
    <t>Сулюктинский Городской Кенеш</t>
  </si>
  <si>
    <t xml:space="preserve">Баткенская </t>
  </si>
  <si>
    <t>Самаркандекский</t>
  </si>
  <si>
    <t>Ак-Татырский</t>
  </si>
  <si>
    <t>Кара-Бакский</t>
  </si>
  <si>
    <t xml:space="preserve">Кадамжайская </t>
  </si>
  <si>
    <t>Кадамжайский городской кенеш</t>
  </si>
  <si>
    <t>Айдаркенский городской кенеш</t>
  </si>
  <si>
    <t>Майданский</t>
  </si>
  <si>
    <t xml:space="preserve">Масалиевский </t>
  </si>
  <si>
    <t xml:space="preserve">Орозбекский </t>
  </si>
  <si>
    <t xml:space="preserve">Бирликский </t>
  </si>
  <si>
    <t xml:space="preserve">Ак-Турпакский </t>
  </si>
  <si>
    <t>Молдо-Ниязкий</t>
  </si>
  <si>
    <t>Исхак-Полотханский</t>
  </si>
  <si>
    <t>Лейлекская</t>
  </si>
  <si>
    <t>Раззаковский городской кенеш</t>
  </si>
  <si>
    <t>Жаны-Жерский</t>
  </si>
  <si>
    <t>Кен-Талаа</t>
  </si>
  <si>
    <t>Ак-Суйский</t>
  </si>
  <si>
    <t>Кулундуйский</t>
  </si>
  <si>
    <t xml:space="preserve">Тогуз-Булакский </t>
  </si>
  <si>
    <t>Сумбула</t>
  </si>
  <si>
    <t>Лейлекский</t>
  </si>
  <si>
    <t>Балыкчинская ТИК</t>
  </si>
  <si>
    <t>Каракольская ТИК</t>
  </si>
  <si>
    <t>Каракольский городской кенеш</t>
  </si>
  <si>
    <t>Тонская ТИК</t>
  </si>
  <si>
    <t>Жети-Огузская ТИК</t>
  </si>
  <si>
    <t xml:space="preserve">Тюпская ТИК </t>
  </si>
  <si>
    <t>Иссык-Кульская область: 8</t>
  </si>
  <si>
    <t>Элмирбек Иманалиев айылный кенеш</t>
  </si>
  <si>
    <t xml:space="preserve">Үч-Коргонский </t>
  </si>
  <si>
    <t>Суймонкул Чокморов</t>
  </si>
  <si>
    <t>Лейлек районунун Тогуз-Булак а/к 1 мандат кийинки шайлоого чейин бош бойдон калат</t>
  </si>
  <si>
    <t>6.4</t>
  </si>
  <si>
    <t>32.2</t>
  </si>
  <si>
    <t>35.5</t>
  </si>
  <si>
    <t>25.9</t>
  </si>
  <si>
    <t>9.7</t>
  </si>
  <si>
    <t>12.9</t>
  </si>
  <si>
    <t>77.4</t>
  </si>
  <si>
    <t>Ноокат районунун Кара-Таш а/к 1 мандат жана Кенеш а/к 1 мандат кийинки шайлоого чейин бош бойдон калат</t>
  </si>
  <si>
    <t>Ысык-Ата районунун Узун-Кыр а/к 1 мандат кийинки шайлоого чейин бош бойдон калат</t>
  </si>
  <si>
    <t>Ак-Сайский</t>
  </si>
  <si>
    <t>Торт-Гульский</t>
  </si>
  <si>
    <t>Суу-Башинский</t>
  </si>
  <si>
    <t>Алтын-Бешикский</t>
  </si>
  <si>
    <t>Манасский городской</t>
  </si>
  <si>
    <t>Аламудун районунун Байтик а/к  1 мандат кийинки шайлоого чейин бош бойдон калат</t>
  </si>
  <si>
    <t>Кемин районунун Кичи-Кемин а/к  1 мандат кийинки шайлоого чейин бош бойдон калат</t>
  </si>
  <si>
    <t>Ноокен районунун Д.Садырбаев а/к  1 мандат кийинки шайлоого чейин бош бойдон калат</t>
  </si>
  <si>
    <t>Талас районунун Беш-Таш а/к  1 мандат кийинки шайлоого чейин бош бойдон калат</t>
  </si>
  <si>
    <t>Алай районунун Жибек-Жолу а/к  1 мандат кийинки шайлоого чейин бош бойдон калат</t>
  </si>
  <si>
    <t>Кара-Кулжа районунун Ой-Тал а/к  2 мандат кийинки шайлоого чейин бош бойдон калат</t>
  </si>
  <si>
    <t>Өзгөн районунун Салам-Алик а/к  1 мандат кийинки шайлоого чейин бош бойдон калат</t>
  </si>
  <si>
    <t>Баткен районунун Ак-Татыр а/к  1 мандат кийинки шайлоого чейин бош бойдон калат</t>
  </si>
  <si>
    <t>города республиканского значение</t>
  </si>
  <si>
    <t>1</t>
  </si>
  <si>
    <t xml:space="preserve">Токмокская </t>
  </si>
  <si>
    <t>Кара-Балтинская</t>
  </si>
  <si>
    <t xml:space="preserve">Кантская </t>
  </si>
  <si>
    <t>Ак-Талаа районунун Ала-Буга а/к  2 мандат кийинки шайлоого чейин бош бойдон калат</t>
  </si>
  <si>
    <t>Ат-Башы районунун Казыбек а/к 2 мандат кийинки шайлоого чейин бош бойдон калат</t>
  </si>
  <si>
    <t>Жумгал районунун Жумгал а/к 2 мандат кийинки шайлоого чейин бош бойдон калат</t>
  </si>
  <si>
    <t>19-мандат кийинки шайлоого чейин бош бойдон калат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</si>
</sst>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₽_-;\-* #,##0.00\ _₽_-;_-* &quot;-&quot;??\ _₽_-;_-@_-"/>
    <numFmt numFmtId="164" formatCode="0.0"/>
    <numFmt numFmtId="165" formatCode="0.0%"/>
    <numFmt numFmtId="166" formatCode="0.000"/>
    <numFmt numFmtId="167" formatCode="_-* #\ ##0.00\ _₽_-;\-* #\ ##0.00\ _₽_-;_-* &quot;-&quot;??\ _₽_-;_-@_-"/>
    <numFmt numFmtId="168" formatCode="#\ ?/?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rgb="FFEAF1DD"/>
      </patternFill>
    </fill>
    <fill>
      <patternFill patternType="solid">
        <fgColor rgb="FF00B0F0"/>
        <bgColor rgb="FFE5B8B7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4" tint="0.79998168889431442"/>
        <bgColor rgb="FFE5B8B7"/>
      </patternFill>
    </fill>
    <fill>
      <patternFill patternType="solid">
        <fgColor theme="4" tint="0.39997558519241921"/>
        <bgColor rgb="FFEAF1DD"/>
      </patternFill>
    </fill>
    <fill>
      <patternFill patternType="solid">
        <fgColor rgb="FFFFFF00"/>
        <bgColor rgb="FFFFFF00"/>
      </patternFill>
    </fill>
    <fill>
      <patternFill patternType="solid">
        <fgColor theme="5" tint="0.59999389629810485"/>
        <bgColor rgb="FFE5B8B7"/>
      </patternFill>
    </fill>
    <fill>
      <patternFill patternType="solid">
        <fgColor rgb="FFDBE5F1"/>
        <bgColor rgb="FFDBE5F1"/>
      </patternFill>
    </fill>
    <fill>
      <patternFill patternType="solid">
        <fgColor rgb="FFEAF1DD"/>
        <bgColor rgb="FFEAF1DD"/>
      </patternFill>
    </fill>
    <fill>
      <patternFill patternType="solid">
        <fgColor theme="4" tint="0.39997558519241921"/>
        <bgColor rgb="FFDBE5F1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39997558519241921"/>
        <bgColor rgb="FFE5B8B7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theme="4" tint="0.79995117038483843"/>
        <bgColor rgb="FFDBE5F1"/>
      </patternFill>
    </fill>
    <fill>
      <patternFill patternType="solid">
        <fgColor theme="5" tint="0.39997558519241921"/>
        <bgColor rgb="FFE5B8B7"/>
      </patternFill>
    </fill>
    <fill>
      <patternFill patternType="solid">
        <fgColor theme="4" tint="0.79998168889431442"/>
        <bgColor rgb="FFD6E3BC"/>
      </patternFill>
    </fill>
    <fill>
      <patternFill patternType="solid">
        <fgColor rgb="FFFFEB9C"/>
        <bgColor indexed="64"/>
      </patternFill>
    </fill>
    <fill>
      <patternFill patternType="solid">
        <fgColor rgb="FFDDEBF7"/>
        <bgColor rgb="FFDBE5F1"/>
      </patternFill>
    </fill>
    <fill>
      <patternFill patternType="solid">
        <fgColor rgb="FFDDEBF7"/>
        <bgColor rgb="FFEAF1DD"/>
      </patternFill>
    </fill>
    <fill>
      <patternFill patternType="solid">
        <fgColor theme="4" tint="0.79995117038483843"/>
        <bgColor rgb="FFD6E3BC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2" borderId="0" applyNumberFormat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3" fillId="0" borderId="0"/>
    <xf numFmtId="167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4" fillId="34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</cellStyleXfs>
  <cellXfs count="420">
    <xf numFmtId="0" fontId="0" fillId="0" borderId="0" xfId="0"/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NumberFormat="1" applyFont="1" applyFill="1" applyBorder="1" applyAlignment="1">
      <alignment horizontal="center" vertical="center" wrapText="1"/>
    </xf>
    <xf numFmtId="0" fontId="7" fillId="7" borderId="1" xfId="0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/>
    </xf>
    <xf numFmtId="0" fontId="9" fillId="13" borderId="1" xfId="3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/>
    </xf>
    <xf numFmtId="0" fontId="10" fillId="7" borderId="1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2" fontId="6" fillId="7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8" fillId="7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left" vertical="center"/>
    </xf>
    <xf numFmtId="1" fontId="6" fillId="7" borderId="1" xfId="0" applyNumberFormat="1" applyFont="1" applyFill="1" applyBorder="1" applyAlignment="1">
      <alignment horizontal="center" vertical="center" wrapText="1"/>
    </xf>
    <xf numFmtId="2" fontId="7" fillId="7" borderId="1" xfId="0" applyNumberFormat="1" applyFont="1" applyFill="1" applyBorder="1" applyAlignment="1">
      <alignment horizontal="center" vertical="center"/>
    </xf>
    <xf numFmtId="0" fontId="7" fillId="7" borderId="1" xfId="0" applyNumberFormat="1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horizontal="center" vertical="center"/>
    </xf>
    <xf numFmtId="0" fontId="9" fillId="13" borderId="1" xfId="0" applyNumberFormat="1" applyFont="1" applyFill="1" applyBorder="1" applyAlignment="1">
      <alignment horizontal="center" vertical="center" wrapText="1"/>
    </xf>
    <xf numFmtId="0" fontId="9" fillId="13" borderId="1" xfId="0" applyNumberFormat="1" applyFont="1" applyFill="1" applyBorder="1" applyAlignment="1">
      <alignment horizontal="center" vertical="center"/>
    </xf>
    <xf numFmtId="164" fontId="9" fillId="13" borderId="1" xfId="0" applyNumberFormat="1" applyFont="1" applyFill="1" applyBorder="1" applyAlignment="1">
      <alignment horizontal="center" vertical="center" wrapText="1"/>
    </xf>
    <xf numFmtId="0" fontId="10" fillId="7" borderId="1" xfId="0" applyNumberFormat="1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2" fontId="7" fillId="7" borderId="1" xfId="0" applyNumberFormat="1" applyFont="1" applyFill="1" applyBorder="1" applyAlignment="1">
      <alignment horizontal="center" vertical="center" wrapText="1"/>
    </xf>
    <xf numFmtId="0" fontId="10" fillId="15" borderId="1" xfId="4" applyFont="1" applyFill="1" applyBorder="1" applyAlignment="1">
      <alignment horizontal="center" vertical="center"/>
    </xf>
    <xf numFmtId="0" fontId="7" fillId="7" borderId="1" xfId="0" applyFont="1" applyFill="1" applyBorder="1" applyAlignment="1">
      <alignment vertical="center"/>
    </xf>
    <xf numFmtId="10" fontId="9" fillId="13" borderId="1" xfId="0" applyNumberFormat="1" applyFont="1" applyFill="1" applyBorder="1" applyAlignment="1">
      <alignment horizontal="center" vertical="center" wrapText="1"/>
    </xf>
    <xf numFmtId="10" fontId="10" fillId="7" borderId="1" xfId="0" applyNumberFormat="1" applyFont="1" applyFill="1" applyBorder="1" applyAlignment="1">
      <alignment horizontal="center" vertical="center" wrapText="1"/>
    </xf>
    <xf numFmtId="2" fontId="10" fillId="7" borderId="1" xfId="0" applyNumberFormat="1" applyFont="1" applyFill="1" applyBorder="1" applyAlignment="1">
      <alignment horizontal="center" vertical="center" wrapText="1"/>
    </xf>
    <xf numFmtId="2" fontId="9" fillId="13" borderId="1" xfId="0" applyNumberFormat="1" applyFont="1" applyFill="1" applyBorder="1" applyAlignment="1">
      <alignment horizontal="center" vertical="center" wrapText="1"/>
    </xf>
    <xf numFmtId="2" fontId="10" fillId="7" borderId="1" xfId="0" applyNumberFormat="1" applyFont="1" applyFill="1" applyBorder="1" applyAlignment="1">
      <alignment horizontal="center" vertical="center"/>
    </xf>
    <xf numFmtId="49" fontId="10" fillId="7" borderId="1" xfId="0" applyNumberFormat="1" applyFont="1" applyFill="1" applyBorder="1" applyAlignment="1">
      <alignment horizontal="center" vertical="center" wrapText="1"/>
    </xf>
    <xf numFmtId="49" fontId="9" fillId="7" borderId="1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" fontId="10" fillId="7" borderId="1" xfId="0" applyNumberFormat="1" applyFont="1" applyFill="1" applyBorder="1" applyAlignment="1">
      <alignment horizontal="center" vertical="center" wrapText="1"/>
    </xf>
    <xf numFmtId="0" fontId="9" fillId="19" borderId="1" xfId="0" applyNumberFormat="1" applyFont="1" applyFill="1" applyBorder="1" applyAlignment="1">
      <alignment vertical="center" wrapText="1"/>
    </xf>
    <xf numFmtId="0" fontId="9" fillId="19" borderId="1" xfId="0" applyNumberFormat="1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left" vertical="center" wrapText="1"/>
    </xf>
    <xf numFmtId="164" fontId="10" fillId="7" borderId="1" xfId="0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vertical="center" wrapText="1"/>
    </xf>
    <xf numFmtId="1" fontId="10" fillId="7" borderId="1" xfId="0" applyNumberFormat="1" applyFont="1" applyFill="1" applyBorder="1" applyAlignment="1">
      <alignment horizontal="center" vertical="center"/>
    </xf>
    <xf numFmtId="2" fontId="9" fillId="13" borderId="1" xfId="0" applyNumberFormat="1" applyFont="1" applyFill="1" applyBorder="1" applyAlignment="1">
      <alignment horizontal="center" vertical="center"/>
    </xf>
    <xf numFmtId="1" fontId="9" fillId="13" borderId="1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/>
    </xf>
    <xf numFmtId="0" fontId="10" fillId="7" borderId="1" xfId="5" applyFont="1" applyFill="1" applyBorder="1" applyAlignment="1">
      <alignment horizontal="center" vertical="center"/>
    </xf>
    <xf numFmtId="164" fontId="10" fillId="7" borderId="1" xfId="5" applyNumberFormat="1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vertical="center"/>
    </xf>
    <xf numFmtId="164" fontId="9" fillId="13" borderId="1" xfId="0" applyNumberFormat="1" applyFont="1" applyFill="1" applyBorder="1" applyAlignment="1">
      <alignment horizontal="center" vertical="center"/>
    </xf>
    <xf numFmtId="0" fontId="9" fillId="25" borderId="1" xfId="0" applyFont="1" applyFill="1" applyBorder="1" applyAlignment="1">
      <alignment horizontal="center" vertical="center" wrapText="1"/>
    </xf>
    <xf numFmtId="2" fontId="9" fillId="25" borderId="1" xfId="0" applyNumberFormat="1" applyFont="1" applyFill="1" applyBorder="1" applyAlignment="1">
      <alignment horizontal="center" vertical="center" wrapText="1"/>
    </xf>
    <xf numFmtId="0" fontId="9" fillId="25" borderId="1" xfId="0" applyFont="1" applyFill="1" applyBorder="1" applyAlignment="1">
      <alignment horizontal="center" vertical="center"/>
    </xf>
    <xf numFmtId="2" fontId="9" fillId="10" borderId="1" xfId="0" applyNumberFormat="1" applyFont="1" applyFill="1" applyBorder="1" applyAlignment="1">
      <alignment horizontal="center" vertical="center" wrapText="1"/>
    </xf>
    <xf numFmtId="0" fontId="10" fillId="7" borderId="1" xfId="8" applyFont="1" applyFill="1" applyBorder="1" applyAlignment="1">
      <alignment horizontal="center" vertical="center" wrapText="1"/>
    </xf>
    <xf numFmtId="1" fontId="9" fillId="11" borderId="1" xfId="0" applyNumberFormat="1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10" fillId="30" borderId="1" xfId="0" applyFont="1" applyFill="1" applyBorder="1" applyAlignment="1">
      <alignment horizontal="left" vertical="center" wrapText="1"/>
    </xf>
    <xf numFmtId="0" fontId="10" fillId="30" borderId="1" xfId="0" applyNumberFormat="1" applyFont="1" applyFill="1" applyBorder="1" applyAlignment="1">
      <alignment horizontal="center" vertical="center" wrapText="1"/>
    </xf>
    <xf numFmtId="0" fontId="10" fillId="30" borderId="1" xfId="2" applyNumberFormat="1" applyFont="1" applyFill="1" applyBorder="1" applyAlignment="1">
      <alignment horizontal="center" vertical="center" wrapText="1"/>
    </xf>
    <xf numFmtId="2" fontId="10" fillId="30" borderId="1" xfId="0" applyNumberFormat="1" applyFont="1" applyFill="1" applyBorder="1" applyAlignment="1">
      <alignment horizontal="center" vertical="center" wrapText="1"/>
    </xf>
    <xf numFmtId="0" fontId="10" fillId="30" borderId="1" xfId="0" applyFont="1" applyFill="1" applyBorder="1" applyAlignment="1">
      <alignment horizontal="center" vertical="center"/>
    </xf>
    <xf numFmtId="0" fontId="10" fillId="30" borderId="1" xfId="0" applyFont="1" applyFill="1" applyBorder="1" applyAlignment="1">
      <alignment horizontal="center" vertical="center" wrapText="1"/>
    </xf>
    <xf numFmtId="164" fontId="10" fillId="30" borderId="1" xfId="0" applyNumberFormat="1" applyFont="1" applyFill="1" applyBorder="1" applyAlignment="1">
      <alignment horizontal="center" vertical="center" wrapText="1"/>
    </xf>
    <xf numFmtId="2" fontId="10" fillId="30" borderId="1" xfId="2" applyNumberFormat="1" applyFont="1" applyFill="1" applyBorder="1" applyAlignment="1">
      <alignment horizontal="center" vertical="center" wrapText="1"/>
    </xf>
    <xf numFmtId="0" fontId="10" fillId="29" borderId="1" xfId="0" applyFont="1" applyFill="1" applyBorder="1" applyAlignment="1">
      <alignment vertical="center" wrapText="1"/>
    </xf>
    <xf numFmtId="0" fontId="10" fillId="29" borderId="1" xfId="0" applyFont="1" applyFill="1" applyBorder="1" applyAlignment="1">
      <alignment horizontal="center" vertical="center"/>
    </xf>
    <xf numFmtId="164" fontId="10" fillId="29" borderId="1" xfId="0" applyNumberFormat="1" applyFont="1" applyFill="1" applyBorder="1" applyAlignment="1">
      <alignment horizontal="center" vertical="center"/>
    </xf>
    <xf numFmtId="0" fontId="10" fillId="29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left" vertical="center" wrapText="1"/>
    </xf>
    <xf numFmtId="164" fontId="10" fillId="29" borderId="1" xfId="0" applyNumberFormat="1" applyFont="1" applyFill="1" applyBorder="1" applyAlignment="1">
      <alignment horizontal="center" vertical="center" wrapText="1"/>
    </xf>
    <xf numFmtId="2" fontId="10" fillId="7" borderId="1" xfId="1" applyNumberFormat="1" applyFont="1" applyFill="1" applyBorder="1" applyAlignment="1">
      <alignment horizontal="center" vertical="center"/>
    </xf>
    <xf numFmtId="0" fontId="10" fillId="29" borderId="1" xfId="0" applyNumberFormat="1" applyFont="1" applyFill="1" applyBorder="1" applyAlignment="1">
      <alignment horizontal="center" vertical="center" wrapText="1"/>
    </xf>
    <xf numFmtId="164" fontId="10" fillId="29" borderId="1" xfId="12" applyNumberFormat="1" applyFont="1" applyFill="1" applyBorder="1" applyAlignment="1">
      <alignment horizontal="center" vertical="center" wrapText="1"/>
    </xf>
    <xf numFmtId="2" fontId="9" fillId="13" borderId="1" xfId="3" applyNumberFormat="1" applyFont="1" applyFill="1" applyBorder="1" applyAlignment="1">
      <alignment horizontal="center" vertical="center"/>
    </xf>
    <xf numFmtId="2" fontId="10" fillId="7" borderId="1" xfId="3" applyNumberFormat="1" applyFont="1" applyFill="1" applyBorder="1" applyAlignment="1">
      <alignment horizontal="center" vertical="center"/>
    </xf>
    <xf numFmtId="0" fontId="10" fillId="7" borderId="1" xfId="7" applyFont="1" applyFill="1" applyBorder="1" applyAlignment="1">
      <alignment horizontal="center" vertical="center" wrapText="1"/>
    </xf>
    <xf numFmtId="0" fontId="10" fillId="30" borderId="1" xfId="0" applyFont="1" applyFill="1" applyBorder="1" applyAlignment="1">
      <alignment horizontal="left" vertical="center"/>
    </xf>
    <xf numFmtId="2" fontId="9" fillId="7" borderId="1" xfId="3" applyNumberFormat="1" applyFont="1" applyFill="1" applyBorder="1" applyAlignment="1">
      <alignment horizontal="center" vertical="center"/>
    </xf>
    <xf numFmtId="2" fontId="10" fillId="29" borderId="1" xfId="0" applyNumberFormat="1" applyFont="1" applyFill="1" applyBorder="1" applyAlignment="1">
      <alignment horizontal="center" vertical="center"/>
    </xf>
    <xf numFmtId="0" fontId="10" fillId="12" borderId="1" xfId="0" applyFont="1" applyFill="1" applyBorder="1" applyAlignment="1">
      <alignment horizontal="left" vertical="center"/>
    </xf>
    <xf numFmtId="0" fontId="10" fillId="12" borderId="1" xfId="0" applyFont="1" applyFill="1" applyBorder="1" applyAlignment="1">
      <alignment horizontal="center" vertical="center" wrapText="1"/>
    </xf>
    <xf numFmtId="0" fontId="10" fillId="12" borderId="1" xfId="0" applyNumberFormat="1" applyFont="1" applyFill="1" applyBorder="1" applyAlignment="1">
      <alignment horizontal="center" vertical="center" wrapText="1"/>
    </xf>
    <xf numFmtId="164" fontId="10" fillId="12" borderId="1" xfId="0" applyNumberFormat="1" applyFont="1" applyFill="1" applyBorder="1" applyAlignment="1">
      <alignment horizontal="center" vertical="center" wrapText="1"/>
    </xf>
    <xf numFmtId="2" fontId="10" fillId="12" borderId="1" xfId="0" applyNumberFormat="1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/>
    </xf>
    <xf numFmtId="0" fontId="10" fillId="12" borderId="1" xfId="2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2" fontId="9" fillId="11" borderId="1" xfId="0" applyNumberFormat="1" applyFont="1" applyFill="1" applyBorder="1" applyAlignment="1">
      <alignment horizontal="center" vertical="center" wrapText="1"/>
    </xf>
    <xf numFmtId="164" fontId="7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vertical="center" wrapText="1"/>
    </xf>
    <xf numFmtId="0" fontId="9" fillId="15" borderId="1" xfId="4" applyFont="1" applyFill="1" applyBorder="1" applyAlignment="1">
      <alignment horizontal="center" vertical="center" wrapText="1"/>
    </xf>
    <xf numFmtId="0" fontId="9" fillId="16" borderId="1" xfId="0" applyFont="1" applyFill="1" applyBorder="1" applyAlignment="1">
      <alignment horizontal="center" vertical="center" wrapText="1"/>
    </xf>
    <xf numFmtId="2" fontId="9" fillId="16" borderId="1" xfId="0" applyNumberFormat="1" applyFont="1" applyFill="1" applyBorder="1" applyAlignment="1">
      <alignment horizontal="center" vertical="center" wrapText="1"/>
    </xf>
    <xf numFmtId="0" fontId="9" fillId="16" borderId="1" xfId="0" applyNumberFormat="1" applyFont="1" applyFill="1" applyBorder="1" applyAlignment="1">
      <alignment horizontal="center" vertical="center" wrapText="1"/>
    </xf>
    <xf numFmtId="164" fontId="9" fillId="16" borderId="1" xfId="0" applyNumberFormat="1" applyFont="1" applyFill="1" applyBorder="1" applyAlignment="1">
      <alignment horizontal="center" vertical="center" wrapText="1"/>
    </xf>
    <xf numFmtId="0" fontId="9" fillId="32" borderId="1" xfId="0" applyFont="1" applyFill="1" applyBorder="1" applyAlignment="1">
      <alignment horizontal="center" vertical="center" wrapText="1"/>
    </xf>
    <xf numFmtId="164" fontId="9" fillId="32" borderId="1" xfId="0" applyNumberFormat="1" applyFont="1" applyFill="1" applyBorder="1" applyAlignment="1">
      <alignment horizontal="center" vertical="center" wrapText="1"/>
    </xf>
    <xf numFmtId="2" fontId="9" fillId="32" borderId="1" xfId="0" applyNumberFormat="1" applyFont="1" applyFill="1" applyBorder="1" applyAlignment="1">
      <alignment horizontal="center" vertical="center" wrapText="1"/>
    </xf>
    <xf numFmtId="49" fontId="9" fillId="32" borderId="1" xfId="0" applyNumberFormat="1" applyFont="1" applyFill="1" applyBorder="1" applyAlignment="1">
      <alignment horizontal="center" vertical="center" wrapText="1"/>
    </xf>
    <xf numFmtId="0" fontId="9" fillId="17" borderId="1" xfId="0" applyFont="1" applyFill="1" applyBorder="1" applyAlignment="1">
      <alignment horizontal="center" vertical="center" wrapText="1"/>
    </xf>
    <xf numFmtId="0" fontId="10" fillId="17" borderId="1" xfId="0" applyFont="1" applyFill="1" applyBorder="1" applyAlignment="1">
      <alignment horizontal="left" vertical="center" wrapText="1"/>
    </xf>
    <xf numFmtId="2" fontId="10" fillId="18" borderId="1" xfId="0" applyNumberFormat="1" applyFont="1" applyFill="1" applyBorder="1" applyAlignment="1">
      <alignment horizontal="center" vertical="center" wrapText="1"/>
    </xf>
    <xf numFmtId="0" fontId="9" fillId="19" borderId="1" xfId="0" applyFont="1" applyFill="1" applyBorder="1" applyAlignment="1">
      <alignment horizontal="center" vertical="center" wrapText="1"/>
    </xf>
    <xf numFmtId="2" fontId="9" fillId="26" borderId="1" xfId="0" applyNumberFormat="1" applyFont="1" applyFill="1" applyBorder="1" applyAlignment="1">
      <alignment horizontal="center" vertical="center" wrapText="1"/>
    </xf>
    <xf numFmtId="0" fontId="10" fillId="15" borderId="1" xfId="0" applyFont="1" applyFill="1" applyBorder="1" applyAlignment="1">
      <alignment vertical="center"/>
    </xf>
    <xf numFmtId="0" fontId="10" fillId="15" borderId="1" xfId="0" applyFont="1" applyFill="1" applyBorder="1" applyAlignment="1">
      <alignment horizontal="center" vertical="center"/>
    </xf>
    <xf numFmtId="0" fontId="9" fillId="19" borderId="1" xfId="0" applyFont="1" applyFill="1" applyBorder="1" applyAlignment="1">
      <alignment vertical="center" wrapText="1"/>
    </xf>
    <xf numFmtId="0" fontId="10" fillId="13" borderId="1" xfId="0" applyFont="1" applyFill="1" applyBorder="1" applyAlignment="1">
      <alignment vertical="center"/>
    </xf>
    <xf numFmtId="0" fontId="9" fillId="16" borderId="1" xfId="0" applyFont="1" applyFill="1" applyBorder="1" applyAlignment="1">
      <alignment horizontal="center" vertical="center"/>
    </xf>
    <xf numFmtId="0" fontId="9" fillId="32" borderId="1" xfId="0" applyFont="1" applyFill="1" applyBorder="1" applyAlignment="1">
      <alignment horizontal="center" vertical="center"/>
    </xf>
    <xf numFmtId="1" fontId="9" fillId="32" borderId="1" xfId="0" applyNumberFormat="1" applyFont="1" applyFill="1" applyBorder="1" applyAlignment="1">
      <alignment horizontal="center" vertical="center" wrapText="1"/>
    </xf>
    <xf numFmtId="0" fontId="10" fillId="22" borderId="1" xfId="0" applyFont="1" applyFill="1" applyBorder="1" applyAlignment="1">
      <alignment horizontal="center" vertical="center"/>
    </xf>
    <xf numFmtId="0" fontId="9" fillId="22" borderId="1" xfId="0" applyFont="1" applyFill="1" applyBorder="1" applyAlignment="1">
      <alignment horizontal="center" vertical="center" wrapText="1"/>
    </xf>
    <xf numFmtId="0" fontId="10" fillId="22" borderId="1" xfId="0" applyFont="1" applyFill="1" applyBorder="1" applyAlignment="1">
      <alignment horizontal="left" vertical="center" wrapText="1"/>
    </xf>
    <xf numFmtId="0" fontId="9" fillId="19" borderId="1" xfId="0" applyFont="1" applyFill="1" applyBorder="1" applyAlignment="1">
      <alignment horizontal="center" vertical="center"/>
    </xf>
    <xf numFmtId="0" fontId="9" fillId="23" borderId="1" xfId="0" applyFont="1" applyFill="1" applyBorder="1" applyAlignment="1">
      <alignment horizontal="center" vertical="center"/>
    </xf>
    <xf numFmtId="0" fontId="10" fillId="24" borderId="1" xfId="0" applyFont="1" applyFill="1" applyBorder="1" applyAlignment="1">
      <alignment horizontal="center" vertical="center"/>
    </xf>
    <xf numFmtId="0" fontId="9" fillId="24" borderId="1" xfId="0" applyFont="1" applyFill="1" applyBorder="1" applyAlignment="1">
      <alignment horizontal="center" vertical="center" wrapText="1"/>
    </xf>
    <xf numFmtId="0" fontId="9" fillId="24" borderId="1" xfId="0" applyFont="1" applyFill="1" applyBorder="1" applyAlignment="1">
      <alignment horizontal="center" vertical="center"/>
    </xf>
    <xf numFmtId="164" fontId="9" fillId="24" borderId="1" xfId="0" applyNumberFormat="1" applyFont="1" applyFill="1" applyBorder="1" applyAlignment="1">
      <alignment horizontal="center" vertical="center"/>
    </xf>
    <xf numFmtId="164" fontId="10" fillId="17" borderId="1" xfId="0" applyNumberFormat="1" applyFont="1" applyFill="1" applyBorder="1" applyAlignment="1">
      <alignment horizontal="center" vertical="center"/>
    </xf>
    <xf numFmtId="0" fontId="10" fillId="17" borderId="1" xfId="0" applyFont="1" applyFill="1" applyBorder="1" applyAlignment="1">
      <alignment horizontal="center" vertical="center"/>
    </xf>
    <xf numFmtId="0" fontId="9" fillId="24" borderId="1" xfId="2" applyNumberFormat="1" applyFont="1" applyFill="1" applyBorder="1" applyAlignment="1">
      <alignment horizontal="center" vertical="center" wrapText="1"/>
    </xf>
    <xf numFmtId="164" fontId="9" fillId="24" borderId="1" xfId="2" applyNumberFormat="1" applyFont="1" applyFill="1" applyBorder="1" applyAlignment="1">
      <alignment horizontal="center" vertical="center" wrapText="1"/>
    </xf>
    <xf numFmtId="0" fontId="10" fillId="16" borderId="1" xfId="0" applyFont="1" applyFill="1" applyBorder="1" applyAlignment="1">
      <alignment vertical="center"/>
    </xf>
    <xf numFmtId="0" fontId="9" fillId="16" borderId="1" xfId="0" applyFont="1" applyFill="1" applyBorder="1" applyAlignment="1">
      <alignment horizontal="left" vertical="center" wrapText="1"/>
    </xf>
    <xf numFmtId="0" fontId="10" fillId="21" borderId="1" xfId="0" applyFont="1" applyFill="1" applyBorder="1" applyAlignment="1">
      <alignment vertical="center"/>
    </xf>
    <xf numFmtId="0" fontId="9" fillId="21" borderId="1" xfId="0" applyFont="1" applyFill="1" applyBorder="1" applyAlignment="1">
      <alignment horizontal="center" vertical="center" wrapText="1"/>
    </xf>
    <xf numFmtId="164" fontId="9" fillId="24" borderId="1" xfId="0" applyNumberFormat="1" applyFont="1" applyFill="1" applyBorder="1" applyAlignment="1">
      <alignment horizontal="center" vertical="center" wrapText="1"/>
    </xf>
    <xf numFmtId="2" fontId="9" fillId="24" borderId="1" xfId="0" applyNumberFormat="1" applyFont="1" applyFill="1" applyBorder="1" applyAlignment="1">
      <alignment horizontal="center" vertical="center" wrapText="1"/>
    </xf>
    <xf numFmtId="0" fontId="10" fillId="24" borderId="1" xfId="0" applyFont="1" applyFill="1" applyBorder="1" applyAlignment="1">
      <alignment vertical="center"/>
    </xf>
    <xf numFmtId="2" fontId="10" fillId="17" borderId="1" xfId="0" applyNumberFormat="1" applyFont="1" applyFill="1" applyBorder="1" applyAlignment="1">
      <alignment horizontal="center" vertical="center" wrapText="1"/>
    </xf>
    <xf numFmtId="0" fontId="10" fillId="17" borderId="1" xfId="0" applyFont="1" applyFill="1" applyBorder="1" applyAlignment="1">
      <alignment vertical="center" wrapText="1"/>
    </xf>
    <xf numFmtId="2" fontId="10" fillId="31" borderId="1" xfId="0" applyNumberFormat="1" applyFont="1" applyFill="1" applyBorder="1" applyAlignment="1">
      <alignment horizontal="center" vertical="center" wrapText="1"/>
    </xf>
    <xf numFmtId="0" fontId="10" fillId="33" borderId="1" xfId="0" applyFont="1" applyFill="1" applyBorder="1" applyAlignment="1">
      <alignment horizontal="center" vertical="center" wrapText="1"/>
    </xf>
    <xf numFmtId="0" fontId="10" fillId="30" borderId="1" xfId="1" applyNumberFormat="1" applyFont="1" applyFill="1" applyBorder="1" applyAlignment="1">
      <alignment horizontal="center" vertical="center" wrapText="1"/>
    </xf>
    <xf numFmtId="0" fontId="10" fillId="35" borderId="1" xfId="0" applyFont="1" applyFill="1" applyBorder="1" applyAlignment="1">
      <alignment horizontal="center" vertical="center" wrapText="1"/>
    </xf>
    <xf numFmtId="2" fontId="10" fillId="35" borderId="1" xfId="0" applyNumberFormat="1" applyFont="1" applyFill="1" applyBorder="1" applyAlignment="1">
      <alignment horizontal="center" vertical="center" wrapText="1"/>
    </xf>
    <xf numFmtId="164" fontId="10" fillId="35" borderId="1" xfId="0" applyNumberFormat="1" applyFont="1" applyFill="1" applyBorder="1" applyAlignment="1">
      <alignment horizontal="center" vertical="center" wrapText="1"/>
    </xf>
    <xf numFmtId="0" fontId="10" fillId="35" borderId="1" xfId="0" applyFont="1" applyFill="1" applyBorder="1" applyAlignment="1">
      <alignment horizontal="center" vertical="center"/>
    </xf>
    <xf numFmtId="0" fontId="10" fillId="36" borderId="1" xfId="4" applyFont="1" applyFill="1" applyBorder="1" applyAlignment="1">
      <alignment horizontal="center" vertical="center"/>
    </xf>
    <xf numFmtId="2" fontId="10" fillId="30" borderId="1" xfId="0" applyNumberFormat="1" applyFont="1" applyFill="1" applyBorder="1" applyAlignment="1">
      <alignment horizontal="center" vertical="center"/>
    </xf>
    <xf numFmtId="2" fontId="10" fillId="30" borderId="1" xfId="1" applyNumberFormat="1" applyFont="1" applyFill="1" applyBorder="1" applyAlignment="1">
      <alignment horizontal="center" vertical="center"/>
    </xf>
    <xf numFmtId="0" fontId="10" fillId="30" borderId="1" xfId="4" applyFont="1" applyFill="1" applyBorder="1" applyAlignment="1">
      <alignment horizontal="center" vertical="center"/>
    </xf>
    <xf numFmtId="0" fontId="10" fillId="30" borderId="1" xfId="4" applyFont="1" applyFill="1" applyBorder="1" applyAlignment="1">
      <alignment vertical="center"/>
    </xf>
    <xf numFmtId="0" fontId="10" fillId="7" borderId="2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/>
    </xf>
    <xf numFmtId="0" fontId="10" fillId="17" borderId="6" xfId="0" applyFont="1" applyFill="1" applyBorder="1" applyAlignment="1">
      <alignment horizontal="center" vertical="center" wrapText="1"/>
    </xf>
    <xf numFmtId="164" fontId="10" fillId="17" borderId="5" xfId="2" applyNumberFormat="1" applyFont="1" applyFill="1" applyBorder="1" applyAlignment="1">
      <alignment horizontal="center" vertical="center" wrapText="1"/>
    </xf>
    <xf numFmtId="0" fontId="10" fillId="17" borderId="5" xfId="0" applyFont="1" applyFill="1" applyBorder="1" applyAlignment="1">
      <alignment horizontal="center" vertical="center"/>
    </xf>
    <xf numFmtId="0" fontId="10" fillId="17" borderId="6" xfId="0" applyFont="1" applyFill="1" applyBorder="1" applyAlignment="1">
      <alignment horizontal="center" vertical="center"/>
    </xf>
    <xf numFmtId="0" fontId="10" fillId="17" borderId="7" xfId="0" applyFont="1" applyFill="1" applyBorder="1" applyAlignment="1">
      <alignment horizontal="center" vertical="center"/>
    </xf>
    <xf numFmtId="0" fontId="10" fillId="17" borderId="5" xfId="2" applyNumberFormat="1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/>
    </xf>
    <xf numFmtId="164" fontId="10" fillId="7" borderId="1" xfId="3" applyNumberFormat="1" applyFont="1" applyFill="1" applyBorder="1" applyAlignment="1">
      <alignment horizontal="center" vertical="center"/>
    </xf>
    <xf numFmtId="0" fontId="10" fillId="7" borderId="1" xfId="3" applyFont="1" applyFill="1" applyBorder="1" applyAlignment="1">
      <alignment horizontal="center" vertical="center"/>
    </xf>
    <xf numFmtId="164" fontId="10" fillId="7" borderId="2" xfId="3" applyNumberFormat="1" applyFont="1" applyFill="1" applyBorder="1" applyAlignment="1">
      <alignment horizontal="center" vertical="center"/>
    </xf>
    <xf numFmtId="0" fontId="10" fillId="29" borderId="1" xfId="18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vertical="center"/>
    </xf>
    <xf numFmtId="0" fontId="9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vertical="center"/>
    </xf>
    <xf numFmtId="0" fontId="9" fillId="22" borderId="1" xfId="0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 wrapText="1"/>
    </xf>
    <xf numFmtId="2" fontId="10" fillId="7" borderId="1" xfId="0" applyNumberFormat="1" applyFont="1" applyFill="1" applyBorder="1" applyAlignment="1">
      <alignment horizontal="center" wrapText="1"/>
    </xf>
    <xf numFmtId="2" fontId="10" fillId="7" borderId="1" xfId="0" applyNumberFormat="1" applyFont="1" applyFill="1" applyBorder="1" applyAlignment="1">
      <alignment horizontal="center"/>
    </xf>
    <xf numFmtId="0" fontId="10" fillId="7" borderId="2" xfId="5" applyFont="1" applyFill="1" applyBorder="1" applyAlignment="1">
      <alignment horizontal="center" vertical="center" wrapText="1"/>
    </xf>
    <xf numFmtId="2" fontId="10" fillId="18" borderId="5" xfId="0" applyNumberFormat="1" applyFont="1" applyFill="1" applyBorder="1" applyAlignment="1">
      <alignment horizontal="center" vertical="center" wrapText="1"/>
    </xf>
    <xf numFmtId="164" fontId="10" fillId="18" borderId="5" xfId="0" applyNumberFormat="1" applyFont="1" applyFill="1" applyBorder="1" applyAlignment="1">
      <alignment horizontal="center" vertical="center" wrapText="1"/>
    </xf>
    <xf numFmtId="0" fontId="10" fillId="7" borderId="8" xfId="5" applyFont="1" applyFill="1" applyBorder="1" applyAlignment="1">
      <alignment horizontal="center" vertical="center"/>
    </xf>
    <xf numFmtId="1" fontId="10" fillId="7" borderId="1" xfId="5" applyNumberFormat="1" applyFont="1" applyFill="1" applyBorder="1" applyAlignment="1">
      <alignment horizontal="center" vertical="center"/>
    </xf>
    <xf numFmtId="2" fontId="10" fillId="7" borderId="1" xfId="5" applyNumberFormat="1" applyFont="1" applyFill="1" applyBorder="1" applyAlignment="1">
      <alignment horizontal="center" vertical="center"/>
    </xf>
    <xf numFmtId="2" fontId="10" fillId="7" borderId="11" xfId="5" applyNumberFormat="1" applyFont="1" applyFill="1" applyBorder="1" applyAlignment="1">
      <alignment horizontal="center" vertical="center"/>
    </xf>
    <xf numFmtId="0" fontId="9" fillId="22" borderId="6" xfId="0" applyFont="1" applyFill="1" applyBorder="1" applyAlignment="1">
      <alignment horizontal="center" vertical="center" wrapText="1"/>
    </xf>
    <xf numFmtId="0" fontId="10" fillId="22" borderId="5" xfId="0" applyFont="1" applyFill="1" applyBorder="1" applyAlignment="1">
      <alignment horizontal="center" vertical="center"/>
    </xf>
    <xf numFmtId="0" fontId="10" fillId="22" borderId="6" xfId="0" applyFont="1" applyFill="1" applyBorder="1" applyAlignment="1">
      <alignment horizontal="center" vertical="center" wrapText="1"/>
    </xf>
    <xf numFmtId="0" fontId="10" fillId="22" borderId="5" xfId="2" applyNumberFormat="1" applyFont="1" applyFill="1" applyBorder="1" applyAlignment="1">
      <alignment horizontal="center" vertical="center"/>
    </xf>
    <xf numFmtId="0" fontId="10" fillId="22" borderId="6" xfId="0" applyFont="1" applyFill="1" applyBorder="1" applyAlignment="1">
      <alignment horizontal="center" vertical="center"/>
    </xf>
    <xf numFmtId="0" fontId="10" fillId="17" borderId="5" xfId="0" applyFont="1" applyFill="1" applyBorder="1" applyAlignment="1">
      <alignment horizontal="center"/>
    </xf>
    <xf numFmtId="0" fontId="10" fillId="17" borderId="6" xfId="0" applyFont="1" applyFill="1" applyBorder="1" applyAlignment="1">
      <alignment horizontal="center"/>
    </xf>
    <xf numFmtId="1" fontId="9" fillId="22" borderId="5" xfId="0" applyNumberFormat="1" applyFont="1" applyFill="1" applyBorder="1" applyAlignment="1">
      <alignment horizontal="center" vertical="center" wrapText="1"/>
    </xf>
    <xf numFmtId="1" fontId="10" fillId="22" borderId="7" xfId="0" applyNumberFormat="1" applyFont="1" applyFill="1" applyBorder="1" applyAlignment="1">
      <alignment horizontal="center" vertical="center" wrapText="1"/>
    </xf>
    <xf numFmtId="1" fontId="10" fillId="22" borderId="5" xfId="0" applyNumberFormat="1" applyFont="1" applyFill="1" applyBorder="1" applyAlignment="1">
      <alignment horizontal="center" vertical="center" wrapText="1"/>
    </xf>
    <xf numFmtId="164" fontId="10" fillId="22" borderId="5" xfId="0" applyNumberFormat="1" applyFont="1" applyFill="1" applyBorder="1" applyAlignment="1">
      <alignment horizontal="center" vertical="center" wrapText="1"/>
    </xf>
    <xf numFmtId="1" fontId="10" fillId="17" borderId="5" xfId="0" applyNumberFormat="1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vertical="center"/>
    </xf>
    <xf numFmtId="0" fontId="10" fillId="15" borderId="5" xfId="0" applyFont="1" applyFill="1" applyBorder="1" applyAlignment="1">
      <alignment horizontal="center" vertical="center" wrapText="1"/>
    </xf>
    <xf numFmtId="0" fontId="10" fillId="15" borderId="5" xfId="0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9" fillId="7" borderId="1" xfId="0" applyNumberFormat="1" applyFont="1" applyFill="1" applyBorder="1" applyAlignment="1">
      <alignment horizontal="center" vertical="center"/>
    </xf>
    <xf numFmtId="0" fontId="9" fillId="20" borderId="1" xfId="0" applyFont="1" applyFill="1" applyBorder="1" applyAlignment="1">
      <alignment horizontal="left" vertical="center"/>
    </xf>
    <xf numFmtId="0" fontId="10" fillId="9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9" fillId="22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1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vertical="center"/>
    </xf>
    <xf numFmtId="0" fontId="9" fillId="7" borderId="1" xfId="0" applyFont="1" applyFill="1" applyBorder="1" applyAlignment="1">
      <alignment horizontal="center" vertical="center" wrapText="1"/>
    </xf>
    <xf numFmtId="164" fontId="10" fillId="7" borderId="2" xfId="0" applyNumberFormat="1" applyFont="1" applyFill="1" applyBorder="1" applyAlignment="1">
      <alignment horizontal="center" vertical="center"/>
    </xf>
    <xf numFmtId="164" fontId="10" fillId="7" borderId="1" xfId="0" applyNumberFormat="1" applyFont="1" applyFill="1" applyBorder="1" applyAlignment="1">
      <alignment horizontal="center" wrapText="1"/>
    </xf>
    <xf numFmtId="164" fontId="10" fillId="7" borderId="2" xfId="0" applyNumberFormat="1" applyFont="1" applyFill="1" applyBorder="1" applyAlignment="1">
      <alignment horizontal="center"/>
    </xf>
    <xf numFmtId="164" fontId="10" fillId="7" borderId="1" xfId="0" applyNumberFormat="1" applyFont="1" applyFill="1" applyBorder="1" applyAlignment="1">
      <alignment horizontal="center"/>
    </xf>
    <xf numFmtId="164" fontId="9" fillId="7" borderId="1" xfId="0" applyNumberFormat="1" applyFont="1" applyFill="1" applyBorder="1" applyAlignment="1">
      <alignment horizontal="center" vertical="center" wrapText="1"/>
    </xf>
    <xf numFmtId="2" fontId="9" fillId="7" borderId="1" xfId="0" applyNumberFormat="1" applyFont="1" applyFill="1" applyBorder="1" applyAlignment="1">
      <alignment horizontal="center" vertical="center" wrapText="1"/>
    </xf>
    <xf numFmtId="0" fontId="10" fillId="30" borderId="1" xfId="0" applyNumberFormat="1" applyFont="1" applyFill="1" applyBorder="1" applyAlignment="1">
      <alignment horizontal="center" wrapText="1"/>
    </xf>
    <xf numFmtId="164" fontId="7" fillId="7" borderId="2" xfId="0" applyNumberFormat="1" applyFont="1" applyFill="1" applyBorder="1" applyAlignment="1">
      <alignment horizontal="center" vertical="center" wrapText="1"/>
    </xf>
    <xf numFmtId="2" fontId="10" fillId="29" borderId="1" xfId="0" applyNumberFormat="1" applyFont="1" applyFill="1" applyBorder="1" applyAlignment="1">
      <alignment horizontal="center" vertical="center" wrapText="1"/>
    </xf>
    <xf numFmtId="1" fontId="10" fillId="29" borderId="1" xfId="0" applyNumberFormat="1" applyFont="1" applyFill="1" applyBorder="1" applyAlignment="1">
      <alignment horizontal="center" vertical="center" wrapText="1"/>
    </xf>
    <xf numFmtId="1" fontId="10" fillId="29" borderId="1" xfId="0" applyNumberFormat="1" applyFont="1" applyFill="1" applyBorder="1" applyAlignment="1">
      <alignment horizontal="center" vertical="center"/>
    </xf>
    <xf numFmtId="49" fontId="10" fillId="29" borderId="1" xfId="0" applyNumberFormat="1" applyFont="1" applyFill="1" applyBorder="1" applyAlignment="1">
      <alignment horizontal="center" vertical="center" wrapText="1"/>
    </xf>
    <xf numFmtId="164" fontId="10" fillId="7" borderId="2" xfId="0" applyNumberFormat="1" applyFont="1" applyFill="1" applyBorder="1" applyAlignment="1">
      <alignment horizontal="center" vertical="center" wrapText="1"/>
    </xf>
    <xf numFmtId="0" fontId="10" fillId="7" borderId="2" xfId="0" applyNumberFormat="1" applyFont="1" applyFill="1" applyBorder="1" applyAlignment="1">
      <alignment horizontal="center" vertical="center" wrapText="1"/>
    </xf>
    <xf numFmtId="2" fontId="10" fillId="7" borderId="2" xfId="0" applyNumberFormat="1" applyFont="1" applyFill="1" applyBorder="1" applyAlignment="1">
      <alignment horizontal="center" vertical="center" wrapText="1"/>
    </xf>
    <xf numFmtId="49" fontId="10" fillId="7" borderId="1" xfId="0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left"/>
    </xf>
    <xf numFmtId="0" fontId="10" fillId="7" borderId="1" xfId="0" applyFont="1" applyFill="1" applyBorder="1"/>
    <xf numFmtId="0" fontId="10" fillId="7" borderId="2" xfId="0" applyFont="1" applyFill="1" applyBorder="1"/>
    <xf numFmtId="0" fontId="9" fillId="7" borderId="1" xfId="0" applyNumberFormat="1" applyFont="1" applyFill="1" applyBorder="1" applyAlignment="1">
      <alignment horizontal="center" vertical="center" wrapText="1"/>
    </xf>
    <xf numFmtId="0" fontId="9" fillId="37" borderId="1" xfId="0" applyFont="1" applyFill="1" applyBorder="1" applyAlignment="1">
      <alignment horizontal="center" vertical="center" wrapText="1"/>
    </xf>
    <xf numFmtId="0" fontId="10" fillId="37" borderId="1" xfId="0" applyFont="1" applyFill="1" applyBorder="1" applyAlignment="1">
      <alignment horizontal="center" vertical="center" wrapText="1"/>
    </xf>
    <xf numFmtId="0" fontId="10" fillId="37" borderId="1" xfId="0" applyFont="1" applyFill="1" applyBorder="1" applyAlignment="1">
      <alignment horizontal="center" vertical="center"/>
    </xf>
    <xf numFmtId="2" fontId="10" fillId="37" borderId="1" xfId="0" applyNumberFormat="1" applyFont="1" applyFill="1" applyBorder="1" applyAlignment="1">
      <alignment horizontal="center" vertical="center" wrapText="1"/>
    </xf>
    <xf numFmtId="2" fontId="9" fillId="37" borderId="1" xfId="0" applyNumberFormat="1" applyFont="1" applyFill="1" applyBorder="1" applyAlignment="1">
      <alignment horizontal="center" vertical="center" wrapText="1"/>
    </xf>
    <xf numFmtId="0" fontId="12" fillId="37" borderId="1" xfId="0" applyFont="1" applyFill="1" applyBorder="1" applyAlignment="1">
      <alignment horizontal="center" vertical="center"/>
    </xf>
    <xf numFmtId="164" fontId="9" fillId="37" borderId="1" xfId="0" applyNumberFormat="1" applyFont="1" applyFill="1" applyBorder="1" applyAlignment="1">
      <alignment horizontal="center" vertical="center" wrapText="1"/>
    </xf>
    <xf numFmtId="2" fontId="10" fillId="37" borderId="1" xfId="0" applyNumberFormat="1" applyFont="1" applyFill="1" applyBorder="1" applyAlignment="1">
      <alignment horizontal="center" vertical="center"/>
    </xf>
    <xf numFmtId="164" fontId="10" fillId="37" borderId="1" xfId="0" applyNumberFormat="1" applyFont="1" applyFill="1" applyBorder="1" applyAlignment="1">
      <alignment horizontal="center" vertical="center" wrapText="1"/>
    </xf>
    <xf numFmtId="1" fontId="10" fillId="37" borderId="1" xfId="0" applyNumberFormat="1" applyFont="1" applyFill="1" applyBorder="1" applyAlignment="1">
      <alignment horizontal="center" vertical="center" wrapText="1"/>
    </xf>
    <xf numFmtId="168" fontId="10" fillId="37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textRotation="90" wrapTex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6" fillId="0" borderId="0" xfId="0" applyFont="1"/>
    <xf numFmtId="0" fontId="9" fillId="0" borderId="1" xfId="0" applyFont="1" applyBorder="1" applyAlignment="1">
      <alignment horizontal="center" vertical="center" textRotation="90" wrapText="1"/>
    </xf>
    <xf numFmtId="0" fontId="9" fillId="8" borderId="1" xfId="0" applyFont="1" applyFill="1" applyBorder="1" applyAlignment="1">
      <alignment horizontal="center" vertical="center" textRotation="90" wrapText="1"/>
    </xf>
    <xf numFmtId="0" fontId="9" fillId="0" borderId="2" xfId="0" applyFont="1" applyFill="1" applyBorder="1" applyAlignment="1">
      <alignment horizontal="center" vertical="center" textRotation="90" wrapText="1"/>
    </xf>
    <xf numFmtId="0" fontId="10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textRotation="90" wrapText="1"/>
    </xf>
    <xf numFmtId="0" fontId="9" fillId="8" borderId="1" xfId="0" applyFont="1" applyFill="1" applyBorder="1" applyAlignment="1">
      <alignment horizontal="center" vertical="center" textRotation="90"/>
    </xf>
    <xf numFmtId="0" fontId="10" fillId="0" borderId="1" xfId="0" applyFont="1" applyBorder="1" applyAlignment="1">
      <alignment vertical="center"/>
    </xf>
    <xf numFmtId="0" fontId="9" fillId="8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10" fillId="27" borderId="1" xfId="0" applyFont="1" applyFill="1" applyBorder="1" applyAlignment="1">
      <alignment horizontal="center" vertical="center"/>
    </xf>
    <xf numFmtId="0" fontId="9" fillId="27" borderId="1" xfId="0" applyFont="1" applyFill="1" applyBorder="1" applyAlignment="1">
      <alignment horizontal="center" vertical="center"/>
    </xf>
    <xf numFmtId="0" fontId="9" fillId="27" borderId="1" xfId="0" applyFont="1" applyFill="1" applyBorder="1" applyAlignment="1">
      <alignment horizontal="center" vertical="center" wrapText="1"/>
    </xf>
    <xf numFmtId="164" fontId="9" fillId="27" borderId="1" xfId="0" applyNumberFormat="1" applyFont="1" applyFill="1" applyBorder="1" applyAlignment="1">
      <alignment horizontal="center" vertical="center" wrapText="1"/>
    </xf>
    <xf numFmtId="2" fontId="9" fillId="27" borderId="1" xfId="0" applyNumberFormat="1" applyFont="1" applyFill="1" applyBorder="1" applyAlignment="1">
      <alignment horizontal="center" vertical="center" wrapText="1"/>
    </xf>
    <xf numFmtId="2" fontId="9" fillId="27" borderId="1" xfId="2" applyNumberFormat="1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left" vertical="center" wrapText="1"/>
    </xf>
    <xf numFmtId="0" fontId="9" fillId="10" borderId="1" xfId="0" applyFont="1" applyFill="1" applyBorder="1" applyAlignment="1">
      <alignment horizontal="center" vertical="center" wrapText="1"/>
    </xf>
    <xf numFmtId="164" fontId="9" fillId="10" borderId="1" xfId="0" applyNumberFormat="1" applyFont="1" applyFill="1" applyBorder="1" applyAlignment="1">
      <alignment horizontal="center" vertical="center" wrapText="1"/>
    </xf>
    <xf numFmtId="2" fontId="9" fillId="10" borderId="1" xfId="2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/>
    </xf>
    <xf numFmtId="1" fontId="9" fillId="7" borderId="1" xfId="0" applyNumberFormat="1" applyFont="1" applyFill="1" applyBorder="1" applyAlignment="1">
      <alignment horizontal="center" vertical="center" wrapText="1"/>
    </xf>
    <xf numFmtId="164" fontId="9" fillId="7" borderId="1" xfId="2" applyNumberFormat="1" applyFont="1" applyFill="1" applyBorder="1" applyAlignment="1">
      <alignment horizontal="center" vertical="center" wrapText="1"/>
    </xf>
    <xf numFmtId="2" fontId="9" fillId="7" borderId="1" xfId="2" applyNumberFormat="1" applyFont="1" applyFill="1" applyBorder="1" applyAlignment="1">
      <alignment horizontal="center" vertical="center" wrapText="1"/>
    </xf>
    <xf numFmtId="164" fontId="9" fillId="7" borderId="2" xfId="2" applyNumberFormat="1" applyFont="1" applyFill="1" applyBorder="1" applyAlignment="1">
      <alignment horizontal="center" vertical="center" wrapText="1"/>
    </xf>
    <xf numFmtId="0" fontId="9" fillId="7" borderId="2" xfId="2" applyNumberFormat="1" applyFont="1" applyFill="1" applyBorder="1" applyAlignment="1">
      <alignment horizontal="center" vertical="center" wrapText="1"/>
    </xf>
    <xf numFmtId="0" fontId="16" fillId="9" borderId="0" xfId="0" applyFont="1" applyFill="1"/>
    <xf numFmtId="1" fontId="9" fillId="7" borderId="1" xfId="0" applyNumberFormat="1" applyFont="1" applyFill="1" applyBorder="1" applyAlignment="1">
      <alignment horizontal="center" vertical="center"/>
    </xf>
    <xf numFmtId="0" fontId="9" fillId="28" borderId="1" xfId="0" applyFont="1" applyFill="1" applyBorder="1" applyAlignment="1">
      <alignment horizontal="center" vertical="center" wrapText="1"/>
    </xf>
    <xf numFmtId="1" fontId="9" fillId="28" borderId="1" xfId="0" applyNumberFormat="1" applyFont="1" applyFill="1" applyBorder="1" applyAlignment="1">
      <alignment horizontal="center" vertical="center" wrapText="1"/>
    </xf>
    <xf numFmtId="164" fontId="9" fillId="28" borderId="1" xfId="0" applyNumberFormat="1" applyFont="1" applyFill="1" applyBorder="1" applyAlignment="1">
      <alignment horizontal="center" vertical="center" wrapText="1"/>
    </xf>
    <xf numFmtId="2" fontId="9" fillId="28" borderId="1" xfId="0" applyNumberFormat="1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left" vertical="center"/>
    </xf>
    <xf numFmtId="0" fontId="9" fillId="10" borderId="1" xfId="0" applyFont="1" applyFill="1" applyBorder="1" applyAlignment="1">
      <alignment horizontal="center" vertical="center"/>
    </xf>
    <xf numFmtId="1" fontId="9" fillId="10" borderId="1" xfId="0" applyNumberFormat="1" applyFont="1" applyFill="1" applyBorder="1" applyAlignment="1">
      <alignment horizontal="center" vertical="center" wrapText="1"/>
    </xf>
    <xf numFmtId="2" fontId="9" fillId="10" borderId="1" xfId="0" applyNumberFormat="1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/>
    </xf>
    <xf numFmtId="164" fontId="9" fillId="11" borderId="1" xfId="0" applyNumberFormat="1" applyFont="1" applyFill="1" applyBorder="1" applyAlignment="1">
      <alignment horizontal="center" vertical="center" wrapText="1"/>
    </xf>
    <xf numFmtId="2" fontId="9" fillId="11" borderId="1" xfId="0" applyNumberFormat="1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 wrapText="1"/>
    </xf>
    <xf numFmtId="9" fontId="10" fillId="7" borderId="1" xfId="2" applyFont="1" applyFill="1" applyBorder="1" applyAlignment="1">
      <alignment horizontal="center" vertical="center" wrapText="1"/>
    </xf>
    <xf numFmtId="164" fontId="10" fillId="7" borderId="10" xfId="0" applyNumberFormat="1" applyFont="1" applyFill="1" applyBorder="1" applyAlignment="1">
      <alignment horizontal="center" vertical="center" wrapText="1"/>
    </xf>
    <xf numFmtId="2" fontId="10" fillId="7" borderId="10" xfId="0" applyNumberFormat="1" applyFont="1" applyFill="1" applyBorder="1" applyAlignment="1">
      <alignment horizontal="center" vertical="center" wrapText="1"/>
    </xf>
    <xf numFmtId="9" fontId="10" fillId="7" borderId="10" xfId="2" applyFont="1" applyFill="1" applyBorder="1" applyAlignment="1">
      <alignment horizontal="center" vertical="center" wrapText="1"/>
    </xf>
    <xf numFmtId="0" fontId="9" fillId="7" borderId="1" xfId="0" applyNumberFormat="1" applyFont="1" applyFill="1" applyBorder="1" applyAlignment="1">
      <alignment horizontal="center" vertical="center" wrapText="1"/>
    </xf>
    <xf numFmtId="0" fontId="10" fillId="7" borderId="1" xfId="0" applyNumberFormat="1" applyFont="1" applyFill="1" applyBorder="1" applyAlignment="1">
      <alignment horizontal="left" vertical="center" wrapText="1"/>
    </xf>
    <xf numFmtId="0" fontId="9" fillId="13" borderId="1" xfId="0" applyFont="1" applyFill="1" applyBorder="1" applyAlignment="1">
      <alignment vertical="center"/>
    </xf>
    <xf numFmtId="0" fontId="10" fillId="12" borderId="1" xfId="12" applyNumberFormat="1" applyFont="1" applyFill="1" applyBorder="1" applyAlignment="1">
      <alignment horizontal="center" vertical="center" wrapText="1"/>
    </xf>
    <xf numFmtId="0" fontId="10" fillId="12" borderId="1" xfId="0" applyNumberFormat="1" applyFont="1" applyFill="1" applyBorder="1" applyAlignment="1">
      <alignment horizontal="center" vertical="center"/>
    </xf>
    <xf numFmtId="0" fontId="10" fillId="12" borderId="1" xfId="0" applyNumberFormat="1" applyFont="1" applyFill="1" applyBorder="1" applyAlignment="1">
      <alignment horizontal="left" vertical="center"/>
    </xf>
    <xf numFmtId="0" fontId="10" fillId="12" borderId="1" xfId="0" applyNumberFormat="1" applyFont="1" applyFill="1" applyBorder="1" applyAlignment="1">
      <alignment vertical="center"/>
    </xf>
    <xf numFmtId="0" fontId="9" fillId="13" borderId="1" xfId="8" applyFont="1" applyFill="1" applyBorder="1" applyAlignment="1">
      <alignment horizontal="center" vertical="center"/>
    </xf>
    <xf numFmtId="0" fontId="9" fillId="13" borderId="1" xfId="8" applyFont="1" applyFill="1" applyBorder="1" applyAlignment="1">
      <alignment horizontal="center" vertical="center" wrapText="1"/>
    </xf>
    <xf numFmtId="0" fontId="9" fillId="13" borderId="1" xfId="8" applyNumberFormat="1" applyFont="1" applyFill="1" applyBorder="1" applyAlignment="1">
      <alignment horizontal="center" vertical="center" wrapText="1"/>
    </xf>
    <xf numFmtId="0" fontId="9" fillId="13" borderId="1" xfId="8" applyNumberFormat="1" applyFont="1" applyFill="1" applyBorder="1" applyAlignment="1">
      <alignment horizontal="center" vertical="center"/>
    </xf>
    <xf numFmtId="0" fontId="10" fillId="7" borderId="1" xfId="8" applyFont="1" applyFill="1" applyBorder="1" applyAlignment="1">
      <alignment horizontal="center" vertical="center"/>
    </xf>
    <xf numFmtId="0" fontId="9" fillId="7" borderId="1" xfId="8" applyFont="1" applyFill="1" applyBorder="1" applyAlignment="1">
      <alignment horizontal="center" vertical="center" wrapText="1"/>
    </xf>
    <xf numFmtId="0" fontId="10" fillId="29" borderId="1" xfId="18" applyFont="1" applyFill="1" applyBorder="1" applyAlignment="1">
      <alignment horizontal="center" vertical="center" wrapText="1"/>
    </xf>
    <xf numFmtId="165" fontId="10" fillId="29" borderId="1" xfId="19" applyNumberFormat="1" applyFont="1" applyFill="1" applyBorder="1" applyAlignment="1">
      <alignment horizontal="center" vertical="center" wrapText="1"/>
    </xf>
    <xf numFmtId="9" fontId="10" fillId="29" borderId="1" xfId="19" applyFont="1" applyFill="1" applyBorder="1" applyAlignment="1">
      <alignment horizontal="center" vertical="center" wrapText="1"/>
    </xf>
    <xf numFmtId="1" fontId="10" fillId="29" borderId="1" xfId="18" applyNumberFormat="1" applyFont="1" applyFill="1" applyBorder="1" applyAlignment="1">
      <alignment horizontal="center" vertical="center" wrapText="1"/>
    </xf>
    <xf numFmtId="2" fontId="10" fillId="29" borderId="1" xfId="18" applyNumberFormat="1" applyFont="1" applyFill="1" applyBorder="1" applyAlignment="1">
      <alignment horizontal="center" vertical="center" wrapText="1"/>
    </xf>
    <xf numFmtId="165" fontId="10" fillId="29" borderId="1" xfId="18" applyNumberFormat="1" applyFont="1" applyFill="1" applyBorder="1" applyAlignment="1">
      <alignment horizontal="center" vertical="center" wrapText="1"/>
    </xf>
    <xf numFmtId="0" fontId="9" fillId="7" borderId="2" xfId="0" applyNumberFormat="1" applyFont="1" applyFill="1" applyBorder="1" applyAlignment="1">
      <alignment horizontal="center" vertical="center" wrapText="1"/>
    </xf>
    <xf numFmtId="0" fontId="10" fillId="29" borderId="1" xfId="0" applyFont="1" applyFill="1" applyBorder="1" applyAlignment="1">
      <alignment horizontal="left" vertical="center" wrapText="1"/>
    </xf>
    <xf numFmtId="164" fontId="10" fillId="7" borderId="1" xfId="2" applyNumberFormat="1" applyFont="1" applyFill="1" applyBorder="1" applyAlignment="1">
      <alignment horizontal="center" vertical="center" wrapText="1"/>
    </xf>
    <xf numFmtId="0" fontId="10" fillId="29" borderId="1" xfId="0" applyFont="1" applyFill="1" applyBorder="1" applyAlignment="1">
      <alignment horizontal="left" vertical="center"/>
    </xf>
    <xf numFmtId="164" fontId="10" fillId="7" borderId="1" xfId="2" applyNumberFormat="1" applyFont="1" applyFill="1" applyBorder="1" applyAlignment="1">
      <alignment horizontal="center" vertical="center"/>
    </xf>
    <xf numFmtId="2" fontId="10" fillId="7" borderId="1" xfId="2" applyNumberFormat="1" applyFont="1" applyFill="1" applyBorder="1" applyAlignment="1">
      <alignment horizontal="center" vertical="center"/>
    </xf>
    <xf numFmtId="0" fontId="10" fillId="7" borderId="1" xfId="2" applyNumberFormat="1" applyFont="1" applyFill="1" applyBorder="1" applyAlignment="1">
      <alignment horizontal="center" vertical="center"/>
    </xf>
    <xf numFmtId="0" fontId="10" fillId="7" borderId="8" xfId="0" applyNumberFormat="1" applyFont="1" applyFill="1" applyBorder="1" applyAlignment="1">
      <alignment horizontal="center" vertical="center" wrapText="1"/>
    </xf>
    <xf numFmtId="0" fontId="10" fillId="7" borderId="8" xfId="0" applyNumberFormat="1" applyFont="1" applyFill="1" applyBorder="1" applyAlignment="1">
      <alignment horizontal="center" vertical="center"/>
    </xf>
    <xf numFmtId="164" fontId="10" fillId="7" borderId="8" xfId="2" applyNumberFormat="1" applyFont="1" applyFill="1" applyBorder="1" applyAlignment="1">
      <alignment horizontal="center" vertical="center" wrapText="1"/>
    </xf>
    <xf numFmtId="1" fontId="10" fillId="7" borderId="8" xfId="0" applyNumberFormat="1" applyFont="1" applyFill="1" applyBorder="1" applyAlignment="1">
      <alignment horizontal="center" vertical="center" wrapText="1"/>
    </xf>
    <xf numFmtId="164" fontId="10" fillId="7" borderId="8" xfId="2" applyNumberFormat="1" applyFont="1" applyFill="1" applyBorder="1" applyAlignment="1">
      <alignment horizontal="center" vertical="center"/>
    </xf>
    <xf numFmtId="2" fontId="10" fillId="7" borderId="8" xfId="2" applyNumberFormat="1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left"/>
    </xf>
    <xf numFmtId="0" fontId="10" fillId="7" borderId="8" xfId="0" applyFont="1" applyFill="1" applyBorder="1"/>
    <xf numFmtId="0" fontId="10" fillId="7" borderId="9" xfId="0" applyFont="1" applyFill="1" applyBorder="1"/>
    <xf numFmtId="2" fontId="9" fillId="13" borderId="1" xfId="12" applyNumberFormat="1" applyFont="1" applyFill="1" applyBorder="1" applyAlignment="1">
      <alignment horizontal="center" vertical="center"/>
    </xf>
    <xf numFmtId="0" fontId="10" fillId="29" borderId="1" xfId="0" applyNumberFormat="1" applyFont="1" applyFill="1" applyBorder="1" applyAlignment="1">
      <alignment horizontal="center" vertical="center"/>
    </xf>
    <xf numFmtId="2" fontId="10" fillId="7" borderId="1" xfId="12" applyNumberFormat="1" applyFont="1" applyFill="1" applyBorder="1" applyAlignment="1">
      <alignment horizontal="center" vertical="center"/>
    </xf>
    <xf numFmtId="0" fontId="10" fillId="29" borderId="1" xfId="12" applyNumberFormat="1" applyFont="1" applyFill="1" applyBorder="1" applyAlignment="1">
      <alignment horizontal="center" vertical="center" wrapText="1"/>
    </xf>
    <xf numFmtId="0" fontId="10" fillId="29" borderId="1" xfId="0" applyFont="1" applyFill="1" applyBorder="1" applyAlignment="1">
      <alignment vertical="center"/>
    </xf>
    <xf numFmtId="9" fontId="10" fillId="29" borderId="1" xfId="12" applyFont="1" applyFill="1" applyBorder="1" applyAlignment="1">
      <alignment horizontal="center" vertical="center" wrapText="1"/>
    </xf>
    <xf numFmtId="0" fontId="9" fillId="2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left" vertical="center"/>
    </xf>
    <xf numFmtId="0" fontId="9" fillId="10" borderId="1" xfId="0" applyFont="1" applyFill="1" applyBorder="1" applyAlignment="1">
      <alignment vertical="center" wrapText="1"/>
    </xf>
    <xf numFmtId="0" fontId="9" fillId="14" borderId="1" xfId="0" applyFont="1" applyFill="1" applyBorder="1" applyAlignment="1">
      <alignment vertical="center" wrapText="1"/>
    </xf>
    <xf numFmtId="0" fontId="9" fillId="14" borderId="1" xfId="0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 vertical="center"/>
    </xf>
    <xf numFmtId="2" fontId="9" fillId="14" borderId="1" xfId="0" applyNumberFormat="1" applyFont="1" applyFill="1" applyBorder="1" applyAlignment="1">
      <alignment horizontal="center" vertical="center"/>
    </xf>
    <xf numFmtId="2" fontId="9" fillId="14" borderId="1" xfId="0" applyNumberFormat="1" applyFont="1" applyFill="1" applyBorder="1" applyAlignment="1">
      <alignment horizontal="center" vertical="center" wrapText="1"/>
    </xf>
    <xf numFmtId="0" fontId="9" fillId="14" borderId="1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wrapText="1"/>
    </xf>
    <xf numFmtId="0" fontId="9" fillId="15" borderId="1" xfId="4" applyFont="1" applyFill="1" applyBorder="1" applyAlignment="1">
      <alignment vertical="center" wrapText="1"/>
    </xf>
    <xf numFmtId="1" fontId="9" fillId="13" borderId="1" xfId="0" applyNumberFormat="1" applyFont="1" applyFill="1" applyBorder="1" applyAlignment="1">
      <alignment horizontal="center" vertical="center"/>
    </xf>
    <xf numFmtId="2" fontId="9" fillId="13" borderId="1" xfId="1" applyNumberFormat="1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 wrapText="1"/>
    </xf>
    <xf numFmtId="164" fontId="10" fillId="30" borderId="1" xfId="0" applyNumberFormat="1" applyFont="1" applyFill="1" applyBorder="1" applyAlignment="1">
      <alignment horizontal="center"/>
    </xf>
    <xf numFmtId="2" fontId="10" fillId="30" borderId="1" xfId="1" applyNumberFormat="1" applyFont="1" applyFill="1" applyBorder="1" applyAlignment="1">
      <alignment horizontal="center"/>
    </xf>
    <xf numFmtId="2" fontId="10" fillId="30" borderId="1" xfId="0" applyNumberFormat="1" applyFont="1" applyFill="1" applyBorder="1" applyAlignment="1">
      <alignment horizontal="center"/>
    </xf>
    <xf numFmtId="0" fontId="10" fillId="30" borderId="1" xfId="0" applyNumberFormat="1" applyFont="1" applyFill="1" applyBorder="1" applyAlignment="1">
      <alignment horizontal="center"/>
    </xf>
    <xf numFmtId="0" fontId="10" fillId="7" borderId="1" xfId="0" applyNumberFormat="1" applyFont="1" applyFill="1" applyBorder="1" applyAlignment="1">
      <alignment horizontal="center" wrapText="1"/>
    </xf>
    <xf numFmtId="2" fontId="10" fillId="7" borderId="1" xfId="1" applyNumberFormat="1" applyFont="1" applyFill="1" applyBorder="1" applyAlignment="1">
      <alignment horizontal="center"/>
    </xf>
    <xf numFmtId="0" fontId="10" fillId="7" borderId="1" xfId="0" applyNumberFormat="1" applyFont="1" applyFill="1" applyBorder="1" applyAlignment="1">
      <alignment horizontal="center"/>
    </xf>
    <xf numFmtId="0" fontId="10" fillId="7" borderId="0" xfId="0" applyFont="1" applyFill="1" applyAlignment="1">
      <alignment horizontal="center"/>
    </xf>
    <xf numFmtId="2" fontId="9" fillId="10" borderId="1" xfId="5" applyNumberFormat="1" applyFont="1" applyFill="1" applyBorder="1" applyAlignment="1">
      <alignment horizontal="center" vertical="center"/>
    </xf>
    <xf numFmtId="2" fontId="9" fillId="14" borderId="1" xfId="5" applyNumberFormat="1" applyFont="1" applyFill="1" applyBorder="1" applyAlignment="1">
      <alignment horizontal="center" vertical="center"/>
    </xf>
    <xf numFmtId="166" fontId="10" fillId="14" borderId="1" xfId="0" applyNumberFormat="1" applyFont="1" applyFill="1" applyBorder="1" applyAlignment="1">
      <alignment vertical="center"/>
    </xf>
    <xf numFmtId="0" fontId="10" fillId="14" borderId="1" xfId="0" applyFont="1" applyFill="1" applyBorder="1" applyAlignment="1">
      <alignment vertical="center"/>
    </xf>
    <xf numFmtId="2" fontId="10" fillId="14" borderId="1" xfId="0" applyNumberFormat="1" applyFont="1" applyFill="1" applyBorder="1" applyAlignment="1">
      <alignment horizontal="center" vertical="center"/>
    </xf>
    <xf numFmtId="0" fontId="9" fillId="7" borderId="2" xfId="5" applyFont="1" applyFill="1" applyBorder="1" applyAlignment="1">
      <alignment horizontal="center" vertical="center" wrapText="1"/>
    </xf>
    <xf numFmtId="0" fontId="10" fillId="7" borderId="2" xfId="5" applyFont="1" applyFill="1" applyBorder="1" applyAlignment="1">
      <alignment horizontal="center" vertical="center"/>
    </xf>
    <xf numFmtId="2" fontId="9" fillId="13" borderId="1" xfId="5" applyNumberFormat="1" applyFont="1" applyFill="1" applyBorder="1" applyAlignment="1">
      <alignment horizontal="center" vertical="center"/>
    </xf>
    <xf numFmtId="0" fontId="9" fillId="13" borderId="1" xfId="5" applyFont="1" applyFill="1" applyBorder="1" applyAlignment="1">
      <alignment horizontal="center" vertical="center"/>
    </xf>
    <xf numFmtId="164" fontId="9" fillId="13" borderId="1" xfId="5" applyNumberFormat="1" applyFont="1" applyFill="1" applyBorder="1" applyAlignment="1">
      <alignment horizontal="center" vertical="center"/>
    </xf>
    <xf numFmtId="0" fontId="10" fillId="13" borderId="1" xfId="5" applyFont="1" applyFill="1" applyBorder="1" applyAlignment="1">
      <alignment horizontal="center" vertical="center"/>
    </xf>
    <xf numFmtId="0" fontId="10" fillId="7" borderId="1" xfId="5" applyFont="1" applyFill="1" applyBorder="1" applyAlignment="1">
      <alignment vertical="center"/>
    </xf>
    <xf numFmtId="0" fontId="9" fillId="7" borderId="1" xfId="5" applyFont="1" applyFill="1" applyBorder="1" applyAlignment="1">
      <alignment horizontal="center" vertical="center" wrapText="1"/>
    </xf>
    <xf numFmtId="0" fontId="10" fillId="7" borderId="1" xfId="5" applyFont="1" applyFill="1" applyBorder="1" applyAlignment="1">
      <alignment horizontal="left" vertical="center"/>
    </xf>
    <xf numFmtId="0" fontId="10" fillId="7" borderId="1" xfId="5" applyFont="1" applyFill="1" applyBorder="1" applyAlignment="1">
      <alignment horizontal="center"/>
    </xf>
    <xf numFmtId="0" fontId="10" fillId="7" borderId="8" xfId="5" applyFont="1" applyFill="1" applyBorder="1" applyAlignment="1">
      <alignment horizontal="center"/>
    </xf>
    <xf numFmtId="164" fontId="10" fillId="7" borderId="1" xfId="2" applyNumberFormat="1" applyFont="1" applyFill="1" applyBorder="1" applyAlignment="1">
      <alignment horizontal="center"/>
    </xf>
    <xf numFmtId="1" fontId="9" fillId="16" borderId="1" xfId="0" applyNumberFormat="1" applyFont="1" applyFill="1" applyBorder="1" applyAlignment="1">
      <alignment horizontal="center" vertical="center" wrapText="1"/>
    </xf>
    <xf numFmtId="2" fontId="9" fillId="10" borderId="1" xfId="0" applyNumberFormat="1" applyFont="1" applyFill="1" applyBorder="1" applyAlignment="1">
      <alignment vertical="center"/>
    </xf>
    <xf numFmtId="2" fontId="9" fillId="14" borderId="1" xfId="0" applyNumberFormat="1" applyFont="1" applyFill="1" applyBorder="1" applyAlignment="1">
      <alignment vertical="center"/>
    </xf>
    <xf numFmtId="0" fontId="10" fillId="7" borderId="2" xfId="0" applyFont="1" applyFill="1" applyBorder="1" applyAlignment="1">
      <alignment vertical="center"/>
    </xf>
    <xf numFmtId="2" fontId="10" fillId="7" borderId="1" xfId="0" applyNumberFormat="1" applyFont="1" applyFill="1" applyBorder="1"/>
    <xf numFmtId="2" fontId="9" fillId="19" borderId="1" xfId="0" applyNumberFormat="1" applyFont="1" applyFill="1" applyBorder="1" applyAlignment="1">
      <alignment horizontal="center" vertical="center" wrapText="1"/>
    </xf>
    <xf numFmtId="164" fontId="9" fillId="19" borderId="1" xfId="0" applyNumberFormat="1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horizontal="left" vertical="center"/>
    </xf>
    <xf numFmtId="2" fontId="9" fillId="13" borderId="1" xfId="0" applyNumberFormat="1" applyFont="1" applyFill="1" applyBorder="1" applyAlignment="1">
      <alignment vertical="center"/>
    </xf>
    <xf numFmtId="0" fontId="10" fillId="15" borderId="1" xfId="0" applyFont="1" applyFill="1" applyBorder="1" applyAlignment="1">
      <alignment horizontal="left" vertical="center" wrapText="1"/>
    </xf>
    <xf numFmtId="164" fontId="10" fillId="15" borderId="5" xfId="0" applyNumberFormat="1" applyFont="1" applyFill="1" applyBorder="1" applyAlignment="1">
      <alignment horizontal="center" vertical="center" wrapText="1"/>
    </xf>
    <xf numFmtId="0" fontId="10" fillId="22" borderId="1" xfId="0" applyFont="1" applyFill="1" applyBorder="1" applyAlignment="1">
      <alignment vertical="center" wrapText="1"/>
    </xf>
    <xf numFmtId="0" fontId="10" fillId="22" borderId="1" xfId="0" applyFont="1" applyFill="1" applyBorder="1" applyAlignment="1">
      <alignment horizontal="center" vertical="center" wrapText="1"/>
    </xf>
    <xf numFmtId="0" fontId="10" fillId="17" borderId="1" xfId="0" applyFont="1" applyFill="1" applyBorder="1" applyAlignment="1">
      <alignment horizontal="center" vertical="center" wrapText="1"/>
    </xf>
    <xf numFmtId="2" fontId="10" fillId="7" borderId="1" xfId="0" applyNumberFormat="1" applyFont="1" applyFill="1" applyBorder="1" applyAlignment="1">
      <alignment vertical="center"/>
    </xf>
    <xf numFmtId="2" fontId="10" fillId="18" borderId="5" xfId="0" applyNumberFormat="1" applyFont="1" applyFill="1" applyBorder="1" applyAlignment="1">
      <alignment horizontal="center" wrapText="1"/>
    </xf>
    <xf numFmtId="2" fontId="9" fillId="21" borderId="1" xfId="0" applyNumberFormat="1" applyFont="1" applyFill="1" applyBorder="1" applyAlignment="1">
      <alignment horizontal="center" vertical="center" wrapText="1"/>
    </xf>
    <xf numFmtId="2" fontId="9" fillId="25" borderId="1" xfId="0" applyNumberFormat="1" applyFont="1" applyFill="1" applyBorder="1" applyAlignment="1">
      <alignment horizontal="center" vertical="center"/>
    </xf>
    <xf numFmtId="2" fontId="10" fillId="12" borderId="1" xfId="0" applyNumberFormat="1" applyFont="1" applyFill="1" applyBorder="1" applyAlignment="1">
      <alignment horizontal="center" vertical="center"/>
    </xf>
    <xf numFmtId="0" fontId="9" fillId="10" borderId="1" xfId="0" applyNumberFormat="1" applyFont="1" applyFill="1" applyBorder="1" applyAlignment="1">
      <alignment horizontal="center" vertical="center" wrapText="1"/>
    </xf>
    <xf numFmtId="0" fontId="9" fillId="11" borderId="1" xfId="0" applyNumberFormat="1" applyFont="1" applyFill="1" applyBorder="1" applyAlignment="1">
      <alignment horizontal="center" vertical="center" wrapText="1"/>
    </xf>
    <xf numFmtId="2" fontId="10" fillId="7" borderId="4" xfId="0" applyNumberFormat="1" applyFont="1" applyFill="1" applyBorder="1" applyAlignment="1">
      <alignment horizontal="center" vertical="center" wrapText="1"/>
    </xf>
    <xf numFmtId="164" fontId="10" fillId="7" borderId="4" xfId="0" applyNumberFormat="1" applyFont="1" applyFill="1" applyBorder="1" applyAlignment="1">
      <alignment horizontal="center" vertical="center" wrapText="1"/>
    </xf>
    <xf numFmtId="1" fontId="10" fillId="5" borderId="1" xfId="0" applyNumberFormat="1" applyFont="1" applyFill="1" applyBorder="1" applyAlignment="1">
      <alignment horizontal="center" vertical="center"/>
    </xf>
    <xf numFmtId="2" fontId="10" fillId="5" borderId="1" xfId="0" applyNumberFormat="1" applyFont="1" applyFill="1" applyBorder="1" applyAlignment="1">
      <alignment horizontal="center" vertical="center"/>
    </xf>
    <xf numFmtId="0" fontId="16" fillId="9" borderId="0" xfId="0" applyFont="1" applyFill="1" applyAlignment="1">
      <alignment vertical="center"/>
    </xf>
    <xf numFmtId="0" fontId="10" fillId="7" borderId="2" xfId="0" applyNumberFormat="1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/>
    </xf>
    <xf numFmtId="2" fontId="9" fillId="11" borderId="1" xfId="2" applyNumberFormat="1" applyFont="1" applyFill="1" applyBorder="1" applyAlignment="1">
      <alignment horizontal="center" vertical="center" wrapText="1"/>
    </xf>
    <xf numFmtId="0" fontId="9" fillId="29" borderId="1" xfId="0" applyFont="1" applyFill="1" applyBorder="1" applyAlignment="1">
      <alignment horizontal="center" vertical="center"/>
    </xf>
    <xf numFmtId="0" fontId="10" fillId="29" borderId="2" xfId="0" applyFont="1" applyFill="1" applyBorder="1" applyAlignment="1">
      <alignment horizontal="center" vertical="center"/>
    </xf>
    <xf numFmtId="165" fontId="10" fillId="7" borderId="1" xfId="0" applyNumberFormat="1" applyFont="1" applyFill="1" applyBorder="1" applyAlignment="1">
      <alignment horizontal="center" vertical="center" wrapText="1"/>
    </xf>
    <xf numFmtId="2" fontId="9" fillId="13" borderId="1" xfId="2" applyNumberFormat="1" applyFont="1" applyFill="1" applyBorder="1" applyAlignment="1">
      <alignment horizontal="center" vertical="center" wrapText="1"/>
    </xf>
    <xf numFmtId="2" fontId="10" fillId="13" borderId="1" xfId="0" applyNumberFormat="1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 vertical="center" wrapText="1"/>
    </xf>
    <xf numFmtId="2" fontId="10" fillId="7" borderId="1" xfId="2" applyNumberFormat="1" applyFont="1" applyFill="1" applyBorder="1" applyAlignment="1">
      <alignment horizontal="center" vertical="center" wrapText="1"/>
    </xf>
    <xf numFmtId="0" fontId="10" fillId="7" borderId="0" xfId="0" applyFont="1" applyFill="1"/>
    <xf numFmtId="9" fontId="10" fillId="7" borderId="1" xfId="0" applyNumberFormat="1" applyFont="1" applyFill="1" applyBorder="1" applyAlignment="1">
      <alignment horizontal="center" vertical="center" wrapText="1"/>
    </xf>
    <xf numFmtId="165" fontId="9" fillId="7" borderId="1" xfId="0" applyNumberFormat="1" applyFont="1" applyFill="1" applyBorder="1" applyAlignment="1">
      <alignment horizontal="center" vertical="center" wrapText="1"/>
    </xf>
    <xf numFmtId="0" fontId="10" fillId="14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vertical="center"/>
    </xf>
    <xf numFmtId="0" fontId="10" fillId="14" borderId="1" xfId="0" applyFont="1" applyFill="1" applyBorder="1" applyAlignment="1">
      <alignment horizontal="left" vertical="top" wrapText="1"/>
    </xf>
    <xf numFmtId="2" fontId="9" fillId="11" borderId="1" xfId="2" applyNumberFormat="1" applyFont="1" applyFill="1" applyBorder="1" applyAlignment="1">
      <alignment horizontal="center" vertical="center"/>
    </xf>
    <xf numFmtId="2" fontId="9" fillId="11" borderId="2" xfId="0" applyNumberFormat="1" applyFont="1" applyFill="1" applyBorder="1" applyAlignment="1">
      <alignment horizontal="center" vertical="center" wrapText="1"/>
    </xf>
    <xf numFmtId="2" fontId="9" fillId="10" borderId="1" xfId="2" applyNumberFormat="1" applyFont="1" applyFill="1" applyBorder="1" applyAlignment="1">
      <alignment horizontal="center" vertical="center"/>
    </xf>
    <xf numFmtId="2" fontId="9" fillId="10" borderId="2" xfId="0" applyNumberFormat="1" applyFont="1" applyFill="1" applyBorder="1" applyAlignment="1">
      <alignment horizontal="center" vertical="center" wrapText="1"/>
    </xf>
    <xf numFmtId="0" fontId="8" fillId="7" borderId="1" xfId="0" applyNumberFormat="1" applyFont="1" applyFill="1" applyBorder="1" applyAlignment="1">
      <alignment horizontal="center" vertical="center"/>
    </xf>
    <xf numFmtId="0" fontId="10" fillId="14" borderId="1" xfId="0" applyFont="1" applyFill="1" applyBorder="1" applyAlignment="1">
      <alignment horizontal="left" vertical="center"/>
    </xf>
    <xf numFmtId="0" fontId="10" fillId="14" borderId="3" xfId="0" applyFont="1" applyFill="1" applyBorder="1" applyAlignment="1">
      <alignment horizontal="center" vertical="center" wrapText="1"/>
    </xf>
    <xf numFmtId="0" fontId="10" fillId="14" borderId="9" xfId="0" applyFont="1" applyFill="1" applyBorder="1" applyAlignment="1">
      <alignment horizontal="center" vertical="center" wrapText="1"/>
    </xf>
    <xf numFmtId="0" fontId="10" fillId="14" borderId="12" xfId="0" applyFont="1" applyFill="1" applyBorder="1" applyAlignment="1">
      <alignment horizontal="center" vertical="center" wrapText="1"/>
    </xf>
    <xf numFmtId="0" fontId="10" fillId="14" borderId="0" xfId="0" applyFont="1" applyFill="1" applyBorder="1" applyAlignment="1">
      <alignment horizontal="center" vertical="center" wrapText="1"/>
    </xf>
  </cellXfs>
  <cellStyles count="20">
    <cellStyle name="Нейтральный" xfId="3" builtinId="28"/>
    <cellStyle name="Нейтральный 2" xfId="13" xr:uid="{00000000-0005-0000-0000-000035000000}"/>
    <cellStyle name="Обычный" xfId="0" builtinId="0"/>
    <cellStyle name="Обычный 2" xfId="5" xr:uid="{00000000-0005-0000-0000-000002000000}"/>
    <cellStyle name="Обычный 2 2" xfId="14" xr:uid="{00000000-0005-0000-0000-000031000000}"/>
    <cellStyle name="Обычный 3" xfId="4" xr:uid="{00000000-0005-0000-0000-000003000000}"/>
    <cellStyle name="Обычный 3 2" xfId="15" xr:uid="{00000000-0005-0000-0000-000032000000}"/>
    <cellStyle name="Обычный 4" xfId="7" xr:uid="{DC9028F6-351A-4238-8E4C-6A9812EDCD45}"/>
    <cellStyle name="Обычный 4 2" xfId="16" xr:uid="{00000000-0005-0000-0000-000033000000}"/>
    <cellStyle name="Обычный 5" xfId="6" xr:uid="{C1406677-A8DC-4F34-AE91-716E2FC541AA}"/>
    <cellStyle name="Обычный 5 2" xfId="17" xr:uid="{00000000-0005-0000-0000-000034000000}"/>
    <cellStyle name="Обычный 6" xfId="8" xr:uid="{00000000-0005-0000-0000-000033000000}"/>
    <cellStyle name="Обычный 6 2" xfId="18" xr:uid="{00000000-0005-0000-0000-000035000000}"/>
    <cellStyle name="Обычный 7" xfId="10" xr:uid="{00000000-0005-0000-0000-000036000000}"/>
    <cellStyle name="Процентный" xfId="2" builtinId="5"/>
    <cellStyle name="Процентный 2" xfId="9" xr:uid="{00000000-0005-0000-0000-000034000000}"/>
    <cellStyle name="Процентный 2 2" xfId="19" xr:uid="{00000000-0005-0000-0000-000036000000}"/>
    <cellStyle name="Процентный 3" xfId="12" xr:uid="{00000000-0005-0000-0000-00003C000000}"/>
    <cellStyle name="Финансовый" xfId="1" builtinId="3"/>
    <cellStyle name="Финансовый 2" xfId="11" xr:uid="{00000000-0005-0000-0000-00003E000000}"/>
  </cellStyles>
  <dxfs count="0"/>
  <tableStyles count="0" defaultTableStyle="TableStyleMedium2" defaultPivotStyle="PivotStyleLight16"/>
  <colors>
    <mruColors>
      <color rgb="FFF4B084"/>
      <color rgb="FFFFA7A7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409575</xdr:colOff>
      <xdr:row>134</xdr:row>
      <xdr:rowOff>0</xdr:rowOff>
    </xdr:from>
    <xdr:ext cx="184731" cy="264560"/>
    <xdr:sp macro="" textlink="">
      <xdr:nvSpPr>
        <xdr:cNvPr id="1172" name="TextBox 1171">
          <a:extLst>
            <a:ext uri="{FF2B5EF4-FFF2-40B4-BE49-F238E27FC236}">
              <a16:creationId xmlns:a16="http://schemas.microsoft.com/office/drawing/2014/main" id="{5A380D8B-02A1-4762-BD26-974E93832304}"/>
            </a:ext>
          </a:extLst>
        </xdr:cNvPr>
        <xdr:cNvSpPr txBox="1"/>
      </xdr:nvSpPr>
      <xdr:spPr>
        <a:xfrm>
          <a:off x="6877050" y="42005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 fLocksWithSheet="0"/>
  </xdr:oneCellAnchor>
  <xdr:oneCellAnchor>
    <xdr:from>
      <xdr:col>11</xdr:col>
      <xdr:colOff>409575</xdr:colOff>
      <xdr:row>134</xdr:row>
      <xdr:rowOff>0</xdr:rowOff>
    </xdr:from>
    <xdr:ext cx="184731" cy="264560"/>
    <xdr:sp macro="" textlink="">
      <xdr:nvSpPr>
        <xdr:cNvPr id="1173" name="TextBox 1172">
          <a:extLst>
            <a:ext uri="{FF2B5EF4-FFF2-40B4-BE49-F238E27FC236}">
              <a16:creationId xmlns:a16="http://schemas.microsoft.com/office/drawing/2014/main" id="{83F95AE1-922C-422D-B276-A20D9B99FF6F}"/>
            </a:ext>
          </a:extLst>
        </xdr:cNvPr>
        <xdr:cNvSpPr txBox="1"/>
      </xdr:nvSpPr>
      <xdr:spPr>
        <a:xfrm>
          <a:off x="6877050" y="42005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 fLocksWithSheet="0"/>
  </xdr:oneCellAnchor>
  <xdr:oneCellAnchor>
    <xdr:from>
      <xdr:col>11</xdr:col>
      <xdr:colOff>409575</xdr:colOff>
      <xdr:row>134</xdr:row>
      <xdr:rowOff>0</xdr:rowOff>
    </xdr:from>
    <xdr:ext cx="184731" cy="264560"/>
    <xdr:sp macro="" textlink="">
      <xdr:nvSpPr>
        <xdr:cNvPr id="1174" name="TextBox 1173">
          <a:extLst>
            <a:ext uri="{FF2B5EF4-FFF2-40B4-BE49-F238E27FC236}">
              <a16:creationId xmlns:a16="http://schemas.microsoft.com/office/drawing/2014/main" id="{F7C9CBEF-5557-44BD-908B-119998F1D2F3}"/>
            </a:ext>
          </a:extLst>
        </xdr:cNvPr>
        <xdr:cNvSpPr txBox="1"/>
      </xdr:nvSpPr>
      <xdr:spPr>
        <a:xfrm>
          <a:off x="6877050" y="42005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 fLocksWithSheet="0"/>
  </xdr:oneCellAnchor>
  <xdr:oneCellAnchor>
    <xdr:from>
      <xdr:col>11</xdr:col>
      <xdr:colOff>409575</xdr:colOff>
      <xdr:row>134</xdr:row>
      <xdr:rowOff>0</xdr:rowOff>
    </xdr:from>
    <xdr:ext cx="184731" cy="264560"/>
    <xdr:sp macro="" textlink="">
      <xdr:nvSpPr>
        <xdr:cNvPr id="1175" name="TextBox 1174">
          <a:extLst>
            <a:ext uri="{FF2B5EF4-FFF2-40B4-BE49-F238E27FC236}">
              <a16:creationId xmlns:a16="http://schemas.microsoft.com/office/drawing/2014/main" id="{89CDEC33-BE3E-4BEB-9A33-0B8138BC58C9}"/>
            </a:ext>
          </a:extLst>
        </xdr:cNvPr>
        <xdr:cNvSpPr txBox="1"/>
      </xdr:nvSpPr>
      <xdr:spPr>
        <a:xfrm>
          <a:off x="6877050" y="42005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 fLocksWithSheet="0"/>
  </xdr:oneCellAnchor>
  <xdr:oneCellAnchor>
    <xdr:from>
      <xdr:col>11</xdr:col>
      <xdr:colOff>409575</xdr:colOff>
      <xdr:row>86</xdr:row>
      <xdr:rowOff>0</xdr:rowOff>
    </xdr:from>
    <xdr:ext cx="184731" cy="264560"/>
    <xdr:sp macro="" textlink="">
      <xdr:nvSpPr>
        <xdr:cNvPr id="1176" name="TextBox 1175">
          <a:extLst>
            <a:ext uri="{FF2B5EF4-FFF2-40B4-BE49-F238E27FC236}">
              <a16:creationId xmlns:a16="http://schemas.microsoft.com/office/drawing/2014/main" id="{13F5577D-1146-4BE6-B32C-42B2C8CA8600}"/>
            </a:ext>
          </a:extLst>
        </xdr:cNvPr>
        <xdr:cNvSpPr txBox="1"/>
      </xdr:nvSpPr>
      <xdr:spPr>
        <a:xfrm>
          <a:off x="68770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11</xdr:col>
      <xdr:colOff>409575</xdr:colOff>
      <xdr:row>86</xdr:row>
      <xdr:rowOff>0</xdr:rowOff>
    </xdr:from>
    <xdr:ext cx="184731" cy="264560"/>
    <xdr:sp macro="" textlink="">
      <xdr:nvSpPr>
        <xdr:cNvPr id="1177" name="TextBox 1176">
          <a:extLst>
            <a:ext uri="{FF2B5EF4-FFF2-40B4-BE49-F238E27FC236}">
              <a16:creationId xmlns:a16="http://schemas.microsoft.com/office/drawing/2014/main" id="{1030F9CD-B327-419B-9AEE-952EE61EC0E8}"/>
            </a:ext>
          </a:extLst>
        </xdr:cNvPr>
        <xdr:cNvSpPr txBox="1"/>
      </xdr:nvSpPr>
      <xdr:spPr>
        <a:xfrm>
          <a:off x="68770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11</xdr:col>
      <xdr:colOff>409575</xdr:colOff>
      <xdr:row>86</xdr:row>
      <xdr:rowOff>0</xdr:rowOff>
    </xdr:from>
    <xdr:ext cx="184731" cy="264560"/>
    <xdr:sp macro="" textlink="">
      <xdr:nvSpPr>
        <xdr:cNvPr id="1178" name="TextBox 1177">
          <a:extLst>
            <a:ext uri="{FF2B5EF4-FFF2-40B4-BE49-F238E27FC236}">
              <a16:creationId xmlns:a16="http://schemas.microsoft.com/office/drawing/2014/main" id="{6D2F3C22-6B8A-4CEB-8DDA-EAE3D3A3345E}"/>
            </a:ext>
          </a:extLst>
        </xdr:cNvPr>
        <xdr:cNvSpPr txBox="1"/>
      </xdr:nvSpPr>
      <xdr:spPr>
        <a:xfrm>
          <a:off x="68770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11</xdr:col>
      <xdr:colOff>409575</xdr:colOff>
      <xdr:row>86</xdr:row>
      <xdr:rowOff>0</xdr:rowOff>
    </xdr:from>
    <xdr:ext cx="184731" cy="264560"/>
    <xdr:sp macro="" textlink="">
      <xdr:nvSpPr>
        <xdr:cNvPr id="1179" name="TextBox 1178">
          <a:extLst>
            <a:ext uri="{FF2B5EF4-FFF2-40B4-BE49-F238E27FC236}">
              <a16:creationId xmlns:a16="http://schemas.microsoft.com/office/drawing/2014/main" id="{490F99CF-1B1A-4417-ABCA-8825EF2E1416}"/>
            </a:ext>
          </a:extLst>
        </xdr:cNvPr>
        <xdr:cNvSpPr txBox="1"/>
      </xdr:nvSpPr>
      <xdr:spPr>
        <a:xfrm>
          <a:off x="68770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11</xdr:col>
      <xdr:colOff>409575</xdr:colOff>
      <xdr:row>86</xdr:row>
      <xdr:rowOff>0</xdr:rowOff>
    </xdr:from>
    <xdr:ext cx="184731" cy="264560"/>
    <xdr:sp macro="" textlink="">
      <xdr:nvSpPr>
        <xdr:cNvPr id="1180" name="TextBox 1179">
          <a:extLst>
            <a:ext uri="{FF2B5EF4-FFF2-40B4-BE49-F238E27FC236}">
              <a16:creationId xmlns:a16="http://schemas.microsoft.com/office/drawing/2014/main" id="{26DB5CBE-07F6-4E6F-B285-AADC39155593}"/>
            </a:ext>
          </a:extLst>
        </xdr:cNvPr>
        <xdr:cNvSpPr txBox="1"/>
      </xdr:nvSpPr>
      <xdr:spPr>
        <a:xfrm>
          <a:off x="68770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11</xdr:col>
      <xdr:colOff>409575</xdr:colOff>
      <xdr:row>86</xdr:row>
      <xdr:rowOff>0</xdr:rowOff>
    </xdr:from>
    <xdr:ext cx="184731" cy="264560"/>
    <xdr:sp macro="" textlink="">
      <xdr:nvSpPr>
        <xdr:cNvPr id="1181" name="TextBox 1180">
          <a:extLst>
            <a:ext uri="{FF2B5EF4-FFF2-40B4-BE49-F238E27FC236}">
              <a16:creationId xmlns:a16="http://schemas.microsoft.com/office/drawing/2014/main" id="{4CA91671-08D9-4009-9E54-C9E283E6C8F6}"/>
            </a:ext>
          </a:extLst>
        </xdr:cNvPr>
        <xdr:cNvSpPr txBox="1"/>
      </xdr:nvSpPr>
      <xdr:spPr>
        <a:xfrm>
          <a:off x="68770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11</xdr:col>
      <xdr:colOff>409575</xdr:colOff>
      <xdr:row>86</xdr:row>
      <xdr:rowOff>0</xdr:rowOff>
    </xdr:from>
    <xdr:ext cx="184731" cy="264560"/>
    <xdr:sp macro="" textlink="">
      <xdr:nvSpPr>
        <xdr:cNvPr id="1182" name="TextBox 1181">
          <a:extLst>
            <a:ext uri="{FF2B5EF4-FFF2-40B4-BE49-F238E27FC236}">
              <a16:creationId xmlns:a16="http://schemas.microsoft.com/office/drawing/2014/main" id="{4745A3EA-7C71-471B-8D38-7EAD659058B8}"/>
            </a:ext>
          </a:extLst>
        </xdr:cNvPr>
        <xdr:cNvSpPr txBox="1"/>
      </xdr:nvSpPr>
      <xdr:spPr>
        <a:xfrm>
          <a:off x="68770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11</xdr:col>
      <xdr:colOff>409575</xdr:colOff>
      <xdr:row>86</xdr:row>
      <xdr:rowOff>0</xdr:rowOff>
    </xdr:from>
    <xdr:ext cx="184731" cy="264560"/>
    <xdr:sp macro="" textlink="">
      <xdr:nvSpPr>
        <xdr:cNvPr id="1183" name="TextBox 1182">
          <a:extLst>
            <a:ext uri="{FF2B5EF4-FFF2-40B4-BE49-F238E27FC236}">
              <a16:creationId xmlns:a16="http://schemas.microsoft.com/office/drawing/2014/main" id="{E60C2CCA-E43D-4BAD-882F-7DEF6AD27AE6}"/>
            </a:ext>
          </a:extLst>
        </xdr:cNvPr>
        <xdr:cNvSpPr txBox="1"/>
      </xdr:nvSpPr>
      <xdr:spPr>
        <a:xfrm>
          <a:off x="68770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11</xdr:col>
      <xdr:colOff>409575</xdr:colOff>
      <xdr:row>86</xdr:row>
      <xdr:rowOff>0</xdr:rowOff>
    </xdr:from>
    <xdr:ext cx="184731" cy="264560"/>
    <xdr:sp macro="" textlink="">
      <xdr:nvSpPr>
        <xdr:cNvPr id="1184" name="TextBox 1183">
          <a:extLst>
            <a:ext uri="{FF2B5EF4-FFF2-40B4-BE49-F238E27FC236}">
              <a16:creationId xmlns:a16="http://schemas.microsoft.com/office/drawing/2014/main" id="{73A47162-C9AD-4759-A726-E922FDBF9BDE}"/>
            </a:ext>
          </a:extLst>
        </xdr:cNvPr>
        <xdr:cNvSpPr txBox="1"/>
      </xdr:nvSpPr>
      <xdr:spPr>
        <a:xfrm>
          <a:off x="68770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11</xdr:col>
      <xdr:colOff>409575</xdr:colOff>
      <xdr:row>86</xdr:row>
      <xdr:rowOff>0</xdr:rowOff>
    </xdr:from>
    <xdr:ext cx="184731" cy="264560"/>
    <xdr:sp macro="" textlink="">
      <xdr:nvSpPr>
        <xdr:cNvPr id="1185" name="TextBox 1184">
          <a:extLst>
            <a:ext uri="{FF2B5EF4-FFF2-40B4-BE49-F238E27FC236}">
              <a16:creationId xmlns:a16="http://schemas.microsoft.com/office/drawing/2014/main" id="{B013FFA7-C283-487B-8A28-AD0A38A338A6}"/>
            </a:ext>
          </a:extLst>
        </xdr:cNvPr>
        <xdr:cNvSpPr txBox="1"/>
      </xdr:nvSpPr>
      <xdr:spPr>
        <a:xfrm>
          <a:off x="68770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11</xdr:col>
      <xdr:colOff>409575</xdr:colOff>
      <xdr:row>86</xdr:row>
      <xdr:rowOff>0</xdr:rowOff>
    </xdr:from>
    <xdr:ext cx="184731" cy="264560"/>
    <xdr:sp macro="" textlink="">
      <xdr:nvSpPr>
        <xdr:cNvPr id="1186" name="TextBox 1185">
          <a:extLst>
            <a:ext uri="{FF2B5EF4-FFF2-40B4-BE49-F238E27FC236}">
              <a16:creationId xmlns:a16="http://schemas.microsoft.com/office/drawing/2014/main" id="{C2EE0FA7-CAF8-433B-9317-B24909DFA8BB}"/>
            </a:ext>
          </a:extLst>
        </xdr:cNvPr>
        <xdr:cNvSpPr txBox="1"/>
      </xdr:nvSpPr>
      <xdr:spPr>
        <a:xfrm>
          <a:off x="68770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11</xdr:col>
      <xdr:colOff>409575</xdr:colOff>
      <xdr:row>86</xdr:row>
      <xdr:rowOff>0</xdr:rowOff>
    </xdr:from>
    <xdr:ext cx="184731" cy="264560"/>
    <xdr:sp macro="" textlink="">
      <xdr:nvSpPr>
        <xdr:cNvPr id="1187" name="TextBox 1186">
          <a:extLst>
            <a:ext uri="{FF2B5EF4-FFF2-40B4-BE49-F238E27FC236}">
              <a16:creationId xmlns:a16="http://schemas.microsoft.com/office/drawing/2014/main" id="{262FF87F-E2B1-46AF-92C1-6C84E710AF8D}"/>
            </a:ext>
          </a:extLst>
        </xdr:cNvPr>
        <xdr:cNvSpPr txBox="1"/>
      </xdr:nvSpPr>
      <xdr:spPr>
        <a:xfrm>
          <a:off x="68770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11</xdr:col>
      <xdr:colOff>409575</xdr:colOff>
      <xdr:row>86</xdr:row>
      <xdr:rowOff>0</xdr:rowOff>
    </xdr:from>
    <xdr:ext cx="184731" cy="264560"/>
    <xdr:sp macro="" textlink="">
      <xdr:nvSpPr>
        <xdr:cNvPr id="1188" name="TextBox 1187">
          <a:extLst>
            <a:ext uri="{FF2B5EF4-FFF2-40B4-BE49-F238E27FC236}">
              <a16:creationId xmlns:a16="http://schemas.microsoft.com/office/drawing/2014/main" id="{65732514-16B0-485C-8CD0-352A8607EBF6}"/>
            </a:ext>
          </a:extLst>
        </xdr:cNvPr>
        <xdr:cNvSpPr txBox="1"/>
      </xdr:nvSpPr>
      <xdr:spPr>
        <a:xfrm>
          <a:off x="68770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11</xdr:col>
      <xdr:colOff>409575</xdr:colOff>
      <xdr:row>86</xdr:row>
      <xdr:rowOff>0</xdr:rowOff>
    </xdr:from>
    <xdr:ext cx="184731" cy="264560"/>
    <xdr:sp macro="" textlink="">
      <xdr:nvSpPr>
        <xdr:cNvPr id="1189" name="TextBox 1188">
          <a:extLst>
            <a:ext uri="{FF2B5EF4-FFF2-40B4-BE49-F238E27FC236}">
              <a16:creationId xmlns:a16="http://schemas.microsoft.com/office/drawing/2014/main" id="{3D705EF3-B7D5-4231-B9B3-7C9D683F4357}"/>
            </a:ext>
          </a:extLst>
        </xdr:cNvPr>
        <xdr:cNvSpPr txBox="1"/>
      </xdr:nvSpPr>
      <xdr:spPr>
        <a:xfrm>
          <a:off x="68770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11</xdr:col>
      <xdr:colOff>409575</xdr:colOff>
      <xdr:row>86</xdr:row>
      <xdr:rowOff>0</xdr:rowOff>
    </xdr:from>
    <xdr:ext cx="184731" cy="264560"/>
    <xdr:sp macro="" textlink="">
      <xdr:nvSpPr>
        <xdr:cNvPr id="1190" name="TextBox 1189">
          <a:extLst>
            <a:ext uri="{FF2B5EF4-FFF2-40B4-BE49-F238E27FC236}">
              <a16:creationId xmlns:a16="http://schemas.microsoft.com/office/drawing/2014/main" id="{6205B02F-0982-44EF-AD5E-A7ADC029D2CD}"/>
            </a:ext>
          </a:extLst>
        </xdr:cNvPr>
        <xdr:cNvSpPr txBox="1"/>
      </xdr:nvSpPr>
      <xdr:spPr>
        <a:xfrm>
          <a:off x="68770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11</xdr:col>
      <xdr:colOff>409575</xdr:colOff>
      <xdr:row>86</xdr:row>
      <xdr:rowOff>0</xdr:rowOff>
    </xdr:from>
    <xdr:ext cx="184731" cy="264560"/>
    <xdr:sp macro="" textlink="">
      <xdr:nvSpPr>
        <xdr:cNvPr id="1191" name="TextBox 1190">
          <a:extLst>
            <a:ext uri="{FF2B5EF4-FFF2-40B4-BE49-F238E27FC236}">
              <a16:creationId xmlns:a16="http://schemas.microsoft.com/office/drawing/2014/main" id="{5849449E-AA5C-4CFF-8BD5-FC4F1F944BF1}"/>
            </a:ext>
          </a:extLst>
        </xdr:cNvPr>
        <xdr:cNvSpPr txBox="1"/>
      </xdr:nvSpPr>
      <xdr:spPr>
        <a:xfrm>
          <a:off x="68770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11</xdr:col>
      <xdr:colOff>409575</xdr:colOff>
      <xdr:row>86</xdr:row>
      <xdr:rowOff>0</xdr:rowOff>
    </xdr:from>
    <xdr:ext cx="184731" cy="264560"/>
    <xdr:sp macro="" textlink="">
      <xdr:nvSpPr>
        <xdr:cNvPr id="1192" name="TextBox 1191">
          <a:extLst>
            <a:ext uri="{FF2B5EF4-FFF2-40B4-BE49-F238E27FC236}">
              <a16:creationId xmlns:a16="http://schemas.microsoft.com/office/drawing/2014/main" id="{508063D2-7FC4-415F-BE94-21DC7D9A8422}"/>
            </a:ext>
          </a:extLst>
        </xdr:cNvPr>
        <xdr:cNvSpPr txBox="1"/>
      </xdr:nvSpPr>
      <xdr:spPr>
        <a:xfrm>
          <a:off x="68770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11</xdr:col>
      <xdr:colOff>409575</xdr:colOff>
      <xdr:row>86</xdr:row>
      <xdr:rowOff>0</xdr:rowOff>
    </xdr:from>
    <xdr:ext cx="184731" cy="264560"/>
    <xdr:sp macro="" textlink="">
      <xdr:nvSpPr>
        <xdr:cNvPr id="1193" name="TextBox 1192">
          <a:extLst>
            <a:ext uri="{FF2B5EF4-FFF2-40B4-BE49-F238E27FC236}">
              <a16:creationId xmlns:a16="http://schemas.microsoft.com/office/drawing/2014/main" id="{C455C3E0-A37F-45D5-AC8E-4596FFC29F96}"/>
            </a:ext>
          </a:extLst>
        </xdr:cNvPr>
        <xdr:cNvSpPr txBox="1"/>
      </xdr:nvSpPr>
      <xdr:spPr>
        <a:xfrm>
          <a:off x="68770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11</xdr:col>
      <xdr:colOff>409575</xdr:colOff>
      <xdr:row>86</xdr:row>
      <xdr:rowOff>0</xdr:rowOff>
    </xdr:from>
    <xdr:ext cx="184731" cy="264560"/>
    <xdr:sp macro="" textlink="">
      <xdr:nvSpPr>
        <xdr:cNvPr id="1194" name="TextBox 1193">
          <a:extLst>
            <a:ext uri="{FF2B5EF4-FFF2-40B4-BE49-F238E27FC236}">
              <a16:creationId xmlns:a16="http://schemas.microsoft.com/office/drawing/2014/main" id="{15267E07-8DA4-4901-BB03-E59747D0EC10}"/>
            </a:ext>
          </a:extLst>
        </xdr:cNvPr>
        <xdr:cNvSpPr txBox="1"/>
      </xdr:nvSpPr>
      <xdr:spPr>
        <a:xfrm>
          <a:off x="68770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11</xdr:col>
      <xdr:colOff>409575</xdr:colOff>
      <xdr:row>86</xdr:row>
      <xdr:rowOff>0</xdr:rowOff>
    </xdr:from>
    <xdr:ext cx="184731" cy="264560"/>
    <xdr:sp macro="" textlink="">
      <xdr:nvSpPr>
        <xdr:cNvPr id="1195" name="TextBox 1194">
          <a:extLst>
            <a:ext uri="{FF2B5EF4-FFF2-40B4-BE49-F238E27FC236}">
              <a16:creationId xmlns:a16="http://schemas.microsoft.com/office/drawing/2014/main" id="{CEC783AD-E7D7-4EF5-8684-517724AE9A72}"/>
            </a:ext>
          </a:extLst>
        </xdr:cNvPr>
        <xdr:cNvSpPr txBox="1"/>
      </xdr:nvSpPr>
      <xdr:spPr>
        <a:xfrm>
          <a:off x="68770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11</xdr:col>
      <xdr:colOff>409575</xdr:colOff>
      <xdr:row>86</xdr:row>
      <xdr:rowOff>0</xdr:rowOff>
    </xdr:from>
    <xdr:ext cx="184731" cy="264560"/>
    <xdr:sp macro="" textlink="">
      <xdr:nvSpPr>
        <xdr:cNvPr id="1196" name="TextBox 1195">
          <a:extLst>
            <a:ext uri="{FF2B5EF4-FFF2-40B4-BE49-F238E27FC236}">
              <a16:creationId xmlns:a16="http://schemas.microsoft.com/office/drawing/2014/main" id="{5F0AE2F3-88B6-42A4-96FD-0D7BBF9A0DD3}"/>
            </a:ext>
          </a:extLst>
        </xdr:cNvPr>
        <xdr:cNvSpPr txBox="1"/>
      </xdr:nvSpPr>
      <xdr:spPr>
        <a:xfrm>
          <a:off x="68770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11</xdr:col>
      <xdr:colOff>409575</xdr:colOff>
      <xdr:row>86</xdr:row>
      <xdr:rowOff>0</xdr:rowOff>
    </xdr:from>
    <xdr:ext cx="184731" cy="264560"/>
    <xdr:sp macro="" textlink="">
      <xdr:nvSpPr>
        <xdr:cNvPr id="1197" name="TextBox 1196">
          <a:extLst>
            <a:ext uri="{FF2B5EF4-FFF2-40B4-BE49-F238E27FC236}">
              <a16:creationId xmlns:a16="http://schemas.microsoft.com/office/drawing/2014/main" id="{CE658CF8-63BB-4D54-B662-5FD52BD3F32B}"/>
            </a:ext>
          </a:extLst>
        </xdr:cNvPr>
        <xdr:cNvSpPr txBox="1"/>
      </xdr:nvSpPr>
      <xdr:spPr>
        <a:xfrm>
          <a:off x="68770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11</xdr:col>
      <xdr:colOff>409575</xdr:colOff>
      <xdr:row>86</xdr:row>
      <xdr:rowOff>0</xdr:rowOff>
    </xdr:from>
    <xdr:ext cx="184731" cy="264560"/>
    <xdr:sp macro="" textlink="">
      <xdr:nvSpPr>
        <xdr:cNvPr id="1198" name="TextBox 1197">
          <a:extLst>
            <a:ext uri="{FF2B5EF4-FFF2-40B4-BE49-F238E27FC236}">
              <a16:creationId xmlns:a16="http://schemas.microsoft.com/office/drawing/2014/main" id="{100661C7-0F95-4A5E-8578-FC9EB6BF54AD}"/>
            </a:ext>
          </a:extLst>
        </xdr:cNvPr>
        <xdr:cNvSpPr txBox="1"/>
      </xdr:nvSpPr>
      <xdr:spPr>
        <a:xfrm>
          <a:off x="68770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11</xdr:col>
      <xdr:colOff>409575</xdr:colOff>
      <xdr:row>86</xdr:row>
      <xdr:rowOff>0</xdr:rowOff>
    </xdr:from>
    <xdr:ext cx="184731" cy="264560"/>
    <xdr:sp macro="" textlink="">
      <xdr:nvSpPr>
        <xdr:cNvPr id="1199" name="TextBox 1198">
          <a:extLst>
            <a:ext uri="{FF2B5EF4-FFF2-40B4-BE49-F238E27FC236}">
              <a16:creationId xmlns:a16="http://schemas.microsoft.com/office/drawing/2014/main" id="{84DB1589-DB3D-4F61-9EB0-936ED5AA156D}"/>
            </a:ext>
          </a:extLst>
        </xdr:cNvPr>
        <xdr:cNvSpPr txBox="1"/>
      </xdr:nvSpPr>
      <xdr:spPr>
        <a:xfrm>
          <a:off x="68770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11</xdr:col>
      <xdr:colOff>409575</xdr:colOff>
      <xdr:row>86</xdr:row>
      <xdr:rowOff>0</xdr:rowOff>
    </xdr:from>
    <xdr:ext cx="184731" cy="264560"/>
    <xdr:sp macro="" textlink="">
      <xdr:nvSpPr>
        <xdr:cNvPr id="1200" name="TextBox 1199">
          <a:extLst>
            <a:ext uri="{FF2B5EF4-FFF2-40B4-BE49-F238E27FC236}">
              <a16:creationId xmlns:a16="http://schemas.microsoft.com/office/drawing/2014/main" id="{3048431F-B760-494E-BE8A-FBBEC6DEEDF4}"/>
            </a:ext>
          </a:extLst>
        </xdr:cNvPr>
        <xdr:cNvSpPr txBox="1"/>
      </xdr:nvSpPr>
      <xdr:spPr>
        <a:xfrm>
          <a:off x="68770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11</xdr:col>
      <xdr:colOff>409575</xdr:colOff>
      <xdr:row>86</xdr:row>
      <xdr:rowOff>0</xdr:rowOff>
    </xdr:from>
    <xdr:ext cx="184731" cy="264560"/>
    <xdr:sp macro="" textlink="">
      <xdr:nvSpPr>
        <xdr:cNvPr id="1201" name="TextBox 1200">
          <a:extLst>
            <a:ext uri="{FF2B5EF4-FFF2-40B4-BE49-F238E27FC236}">
              <a16:creationId xmlns:a16="http://schemas.microsoft.com/office/drawing/2014/main" id="{94E54E5B-510A-4A69-819D-68EC57CD4CE8}"/>
            </a:ext>
          </a:extLst>
        </xdr:cNvPr>
        <xdr:cNvSpPr txBox="1"/>
      </xdr:nvSpPr>
      <xdr:spPr>
        <a:xfrm>
          <a:off x="68770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11</xdr:col>
      <xdr:colOff>409575</xdr:colOff>
      <xdr:row>86</xdr:row>
      <xdr:rowOff>0</xdr:rowOff>
    </xdr:from>
    <xdr:ext cx="184731" cy="264560"/>
    <xdr:sp macro="" textlink="">
      <xdr:nvSpPr>
        <xdr:cNvPr id="1202" name="TextBox 1201">
          <a:extLst>
            <a:ext uri="{FF2B5EF4-FFF2-40B4-BE49-F238E27FC236}">
              <a16:creationId xmlns:a16="http://schemas.microsoft.com/office/drawing/2014/main" id="{D5E8FF5E-3AC0-4B65-86E5-549225BB85AF}"/>
            </a:ext>
          </a:extLst>
        </xdr:cNvPr>
        <xdr:cNvSpPr txBox="1"/>
      </xdr:nvSpPr>
      <xdr:spPr>
        <a:xfrm>
          <a:off x="68770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11</xdr:col>
      <xdr:colOff>409575</xdr:colOff>
      <xdr:row>86</xdr:row>
      <xdr:rowOff>0</xdr:rowOff>
    </xdr:from>
    <xdr:ext cx="184731" cy="264560"/>
    <xdr:sp macro="" textlink="">
      <xdr:nvSpPr>
        <xdr:cNvPr id="1203" name="TextBox 1202">
          <a:extLst>
            <a:ext uri="{FF2B5EF4-FFF2-40B4-BE49-F238E27FC236}">
              <a16:creationId xmlns:a16="http://schemas.microsoft.com/office/drawing/2014/main" id="{9DE639D8-4A39-4DD2-A6F7-BBE8CC35968E}"/>
            </a:ext>
          </a:extLst>
        </xdr:cNvPr>
        <xdr:cNvSpPr txBox="1"/>
      </xdr:nvSpPr>
      <xdr:spPr>
        <a:xfrm>
          <a:off x="68770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11</xdr:col>
      <xdr:colOff>409575</xdr:colOff>
      <xdr:row>86</xdr:row>
      <xdr:rowOff>0</xdr:rowOff>
    </xdr:from>
    <xdr:ext cx="184731" cy="264560"/>
    <xdr:sp macro="" textlink="">
      <xdr:nvSpPr>
        <xdr:cNvPr id="1204" name="TextBox 1203">
          <a:extLst>
            <a:ext uri="{FF2B5EF4-FFF2-40B4-BE49-F238E27FC236}">
              <a16:creationId xmlns:a16="http://schemas.microsoft.com/office/drawing/2014/main" id="{1B6AB459-C7FB-4191-9CB3-BB49891CD538}"/>
            </a:ext>
          </a:extLst>
        </xdr:cNvPr>
        <xdr:cNvSpPr txBox="1"/>
      </xdr:nvSpPr>
      <xdr:spPr>
        <a:xfrm>
          <a:off x="68770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11</xdr:col>
      <xdr:colOff>409575</xdr:colOff>
      <xdr:row>86</xdr:row>
      <xdr:rowOff>0</xdr:rowOff>
    </xdr:from>
    <xdr:ext cx="184731" cy="264560"/>
    <xdr:sp macro="" textlink="">
      <xdr:nvSpPr>
        <xdr:cNvPr id="1205" name="TextBox 1204">
          <a:extLst>
            <a:ext uri="{FF2B5EF4-FFF2-40B4-BE49-F238E27FC236}">
              <a16:creationId xmlns:a16="http://schemas.microsoft.com/office/drawing/2014/main" id="{6DBD813D-7B45-4E32-988C-407DFAB54429}"/>
            </a:ext>
          </a:extLst>
        </xdr:cNvPr>
        <xdr:cNvSpPr txBox="1"/>
      </xdr:nvSpPr>
      <xdr:spPr>
        <a:xfrm>
          <a:off x="68770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11</xdr:col>
      <xdr:colOff>409575</xdr:colOff>
      <xdr:row>86</xdr:row>
      <xdr:rowOff>0</xdr:rowOff>
    </xdr:from>
    <xdr:ext cx="184731" cy="264560"/>
    <xdr:sp macro="" textlink="">
      <xdr:nvSpPr>
        <xdr:cNvPr id="1206" name="TextBox 1205">
          <a:extLst>
            <a:ext uri="{FF2B5EF4-FFF2-40B4-BE49-F238E27FC236}">
              <a16:creationId xmlns:a16="http://schemas.microsoft.com/office/drawing/2014/main" id="{DED73649-03C1-44BB-BFB6-45DBC7ABE4B5}"/>
            </a:ext>
          </a:extLst>
        </xdr:cNvPr>
        <xdr:cNvSpPr txBox="1"/>
      </xdr:nvSpPr>
      <xdr:spPr>
        <a:xfrm>
          <a:off x="68770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11</xdr:col>
      <xdr:colOff>409575</xdr:colOff>
      <xdr:row>86</xdr:row>
      <xdr:rowOff>0</xdr:rowOff>
    </xdr:from>
    <xdr:ext cx="184731" cy="264560"/>
    <xdr:sp macro="" textlink="">
      <xdr:nvSpPr>
        <xdr:cNvPr id="1207" name="TextBox 1206">
          <a:extLst>
            <a:ext uri="{FF2B5EF4-FFF2-40B4-BE49-F238E27FC236}">
              <a16:creationId xmlns:a16="http://schemas.microsoft.com/office/drawing/2014/main" id="{0C70E53C-5022-4394-B0A7-09FD753CF585}"/>
            </a:ext>
          </a:extLst>
        </xdr:cNvPr>
        <xdr:cNvSpPr txBox="1"/>
      </xdr:nvSpPr>
      <xdr:spPr>
        <a:xfrm>
          <a:off x="68770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11</xdr:col>
      <xdr:colOff>409575</xdr:colOff>
      <xdr:row>86</xdr:row>
      <xdr:rowOff>0</xdr:rowOff>
    </xdr:from>
    <xdr:ext cx="184731" cy="264560"/>
    <xdr:sp macro="" textlink="">
      <xdr:nvSpPr>
        <xdr:cNvPr id="1208" name="TextBox 1207">
          <a:extLst>
            <a:ext uri="{FF2B5EF4-FFF2-40B4-BE49-F238E27FC236}">
              <a16:creationId xmlns:a16="http://schemas.microsoft.com/office/drawing/2014/main" id="{893CC4D6-6EE3-454F-8AD4-1016E6DA6BB9}"/>
            </a:ext>
          </a:extLst>
        </xdr:cNvPr>
        <xdr:cNvSpPr txBox="1"/>
      </xdr:nvSpPr>
      <xdr:spPr>
        <a:xfrm>
          <a:off x="68770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11</xdr:col>
      <xdr:colOff>409575</xdr:colOff>
      <xdr:row>86</xdr:row>
      <xdr:rowOff>0</xdr:rowOff>
    </xdr:from>
    <xdr:ext cx="184731" cy="264560"/>
    <xdr:sp macro="" textlink="">
      <xdr:nvSpPr>
        <xdr:cNvPr id="1209" name="TextBox 1208">
          <a:extLst>
            <a:ext uri="{FF2B5EF4-FFF2-40B4-BE49-F238E27FC236}">
              <a16:creationId xmlns:a16="http://schemas.microsoft.com/office/drawing/2014/main" id="{61E5EE5E-8276-41BD-B2AC-F1C515B0DCE0}"/>
            </a:ext>
          </a:extLst>
        </xdr:cNvPr>
        <xdr:cNvSpPr txBox="1"/>
      </xdr:nvSpPr>
      <xdr:spPr>
        <a:xfrm>
          <a:off x="68770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11</xdr:col>
      <xdr:colOff>409575</xdr:colOff>
      <xdr:row>86</xdr:row>
      <xdr:rowOff>0</xdr:rowOff>
    </xdr:from>
    <xdr:ext cx="184731" cy="264560"/>
    <xdr:sp macro="" textlink="">
      <xdr:nvSpPr>
        <xdr:cNvPr id="1210" name="TextBox 1209">
          <a:extLst>
            <a:ext uri="{FF2B5EF4-FFF2-40B4-BE49-F238E27FC236}">
              <a16:creationId xmlns:a16="http://schemas.microsoft.com/office/drawing/2014/main" id="{F54BA3ED-DD4F-4D0F-908A-6FB3D3F80F14}"/>
            </a:ext>
          </a:extLst>
        </xdr:cNvPr>
        <xdr:cNvSpPr txBox="1"/>
      </xdr:nvSpPr>
      <xdr:spPr>
        <a:xfrm>
          <a:off x="68770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11</xdr:col>
      <xdr:colOff>409575</xdr:colOff>
      <xdr:row>86</xdr:row>
      <xdr:rowOff>0</xdr:rowOff>
    </xdr:from>
    <xdr:ext cx="184731" cy="264560"/>
    <xdr:sp macro="" textlink="">
      <xdr:nvSpPr>
        <xdr:cNvPr id="1211" name="TextBox 1210">
          <a:extLst>
            <a:ext uri="{FF2B5EF4-FFF2-40B4-BE49-F238E27FC236}">
              <a16:creationId xmlns:a16="http://schemas.microsoft.com/office/drawing/2014/main" id="{6F9DC3E8-A046-4772-AF86-D200D9FF2414}"/>
            </a:ext>
          </a:extLst>
        </xdr:cNvPr>
        <xdr:cNvSpPr txBox="1"/>
      </xdr:nvSpPr>
      <xdr:spPr>
        <a:xfrm>
          <a:off x="68770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11</xdr:col>
      <xdr:colOff>409575</xdr:colOff>
      <xdr:row>86</xdr:row>
      <xdr:rowOff>0</xdr:rowOff>
    </xdr:from>
    <xdr:ext cx="184731" cy="264560"/>
    <xdr:sp macro="" textlink="">
      <xdr:nvSpPr>
        <xdr:cNvPr id="1212" name="TextBox 1211">
          <a:extLst>
            <a:ext uri="{FF2B5EF4-FFF2-40B4-BE49-F238E27FC236}">
              <a16:creationId xmlns:a16="http://schemas.microsoft.com/office/drawing/2014/main" id="{10A67FAB-A2DB-427C-AA28-DDC213284FD7}"/>
            </a:ext>
          </a:extLst>
        </xdr:cNvPr>
        <xdr:cNvSpPr txBox="1"/>
      </xdr:nvSpPr>
      <xdr:spPr>
        <a:xfrm>
          <a:off x="68770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11</xdr:col>
      <xdr:colOff>409575</xdr:colOff>
      <xdr:row>86</xdr:row>
      <xdr:rowOff>0</xdr:rowOff>
    </xdr:from>
    <xdr:ext cx="184731" cy="264560"/>
    <xdr:sp macro="" textlink="">
      <xdr:nvSpPr>
        <xdr:cNvPr id="1213" name="TextBox 1212">
          <a:extLst>
            <a:ext uri="{FF2B5EF4-FFF2-40B4-BE49-F238E27FC236}">
              <a16:creationId xmlns:a16="http://schemas.microsoft.com/office/drawing/2014/main" id="{6AD1591C-A259-4478-8D16-D87BF116CEB6}"/>
            </a:ext>
          </a:extLst>
        </xdr:cNvPr>
        <xdr:cNvSpPr txBox="1"/>
      </xdr:nvSpPr>
      <xdr:spPr>
        <a:xfrm>
          <a:off x="68770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11</xdr:col>
      <xdr:colOff>409575</xdr:colOff>
      <xdr:row>86</xdr:row>
      <xdr:rowOff>0</xdr:rowOff>
    </xdr:from>
    <xdr:ext cx="184731" cy="264560"/>
    <xdr:sp macro="" textlink="">
      <xdr:nvSpPr>
        <xdr:cNvPr id="1214" name="TextBox 1213">
          <a:extLst>
            <a:ext uri="{FF2B5EF4-FFF2-40B4-BE49-F238E27FC236}">
              <a16:creationId xmlns:a16="http://schemas.microsoft.com/office/drawing/2014/main" id="{9EF1A781-BA35-432C-99C8-49EB83E37F75}"/>
            </a:ext>
          </a:extLst>
        </xdr:cNvPr>
        <xdr:cNvSpPr txBox="1"/>
      </xdr:nvSpPr>
      <xdr:spPr>
        <a:xfrm>
          <a:off x="68770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11</xdr:col>
      <xdr:colOff>409575</xdr:colOff>
      <xdr:row>86</xdr:row>
      <xdr:rowOff>0</xdr:rowOff>
    </xdr:from>
    <xdr:ext cx="184731" cy="264560"/>
    <xdr:sp macro="" textlink="">
      <xdr:nvSpPr>
        <xdr:cNvPr id="1215" name="TextBox 1214">
          <a:extLst>
            <a:ext uri="{FF2B5EF4-FFF2-40B4-BE49-F238E27FC236}">
              <a16:creationId xmlns:a16="http://schemas.microsoft.com/office/drawing/2014/main" id="{6DF5A17C-B395-4F1C-90C7-E9041DB27D0C}"/>
            </a:ext>
          </a:extLst>
        </xdr:cNvPr>
        <xdr:cNvSpPr txBox="1"/>
      </xdr:nvSpPr>
      <xdr:spPr>
        <a:xfrm>
          <a:off x="68770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11</xdr:col>
      <xdr:colOff>409575</xdr:colOff>
      <xdr:row>86</xdr:row>
      <xdr:rowOff>0</xdr:rowOff>
    </xdr:from>
    <xdr:ext cx="184731" cy="264560"/>
    <xdr:sp macro="" textlink="">
      <xdr:nvSpPr>
        <xdr:cNvPr id="1216" name="TextBox 1215">
          <a:extLst>
            <a:ext uri="{FF2B5EF4-FFF2-40B4-BE49-F238E27FC236}">
              <a16:creationId xmlns:a16="http://schemas.microsoft.com/office/drawing/2014/main" id="{1EDD0198-1A77-49C9-A651-B2AC06600F6B}"/>
            </a:ext>
          </a:extLst>
        </xdr:cNvPr>
        <xdr:cNvSpPr txBox="1"/>
      </xdr:nvSpPr>
      <xdr:spPr>
        <a:xfrm>
          <a:off x="68770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11</xdr:col>
      <xdr:colOff>409575</xdr:colOff>
      <xdr:row>86</xdr:row>
      <xdr:rowOff>0</xdr:rowOff>
    </xdr:from>
    <xdr:ext cx="184731" cy="264560"/>
    <xdr:sp macro="" textlink="">
      <xdr:nvSpPr>
        <xdr:cNvPr id="1217" name="TextBox 1216">
          <a:extLst>
            <a:ext uri="{FF2B5EF4-FFF2-40B4-BE49-F238E27FC236}">
              <a16:creationId xmlns:a16="http://schemas.microsoft.com/office/drawing/2014/main" id="{9D27310D-A5F7-49EC-9698-64652CEEA32C}"/>
            </a:ext>
          </a:extLst>
        </xdr:cNvPr>
        <xdr:cNvSpPr txBox="1"/>
      </xdr:nvSpPr>
      <xdr:spPr>
        <a:xfrm>
          <a:off x="68770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11</xdr:col>
      <xdr:colOff>409575</xdr:colOff>
      <xdr:row>86</xdr:row>
      <xdr:rowOff>0</xdr:rowOff>
    </xdr:from>
    <xdr:ext cx="184731" cy="264560"/>
    <xdr:sp macro="" textlink="">
      <xdr:nvSpPr>
        <xdr:cNvPr id="1218" name="TextBox 1217">
          <a:extLst>
            <a:ext uri="{FF2B5EF4-FFF2-40B4-BE49-F238E27FC236}">
              <a16:creationId xmlns:a16="http://schemas.microsoft.com/office/drawing/2014/main" id="{368CF2AE-1ACA-40F8-A34F-014248BB2BD4}"/>
            </a:ext>
          </a:extLst>
        </xdr:cNvPr>
        <xdr:cNvSpPr txBox="1"/>
      </xdr:nvSpPr>
      <xdr:spPr>
        <a:xfrm>
          <a:off x="68770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11</xdr:col>
      <xdr:colOff>409575</xdr:colOff>
      <xdr:row>86</xdr:row>
      <xdr:rowOff>0</xdr:rowOff>
    </xdr:from>
    <xdr:ext cx="184731" cy="264560"/>
    <xdr:sp macro="" textlink="">
      <xdr:nvSpPr>
        <xdr:cNvPr id="1219" name="TextBox 1218">
          <a:extLst>
            <a:ext uri="{FF2B5EF4-FFF2-40B4-BE49-F238E27FC236}">
              <a16:creationId xmlns:a16="http://schemas.microsoft.com/office/drawing/2014/main" id="{A7886629-EB2F-4CC2-9ADA-A080D8847ECC}"/>
            </a:ext>
          </a:extLst>
        </xdr:cNvPr>
        <xdr:cNvSpPr txBox="1"/>
      </xdr:nvSpPr>
      <xdr:spPr>
        <a:xfrm>
          <a:off x="68770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11</xdr:col>
      <xdr:colOff>409575</xdr:colOff>
      <xdr:row>86</xdr:row>
      <xdr:rowOff>0</xdr:rowOff>
    </xdr:from>
    <xdr:ext cx="184731" cy="264560"/>
    <xdr:sp macro="" textlink="">
      <xdr:nvSpPr>
        <xdr:cNvPr id="1220" name="TextBox 1219">
          <a:extLst>
            <a:ext uri="{FF2B5EF4-FFF2-40B4-BE49-F238E27FC236}">
              <a16:creationId xmlns:a16="http://schemas.microsoft.com/office/drawing/2014/main" id="{A45FA4E0-E0FA-40E9-9CF6-406066687186}"/>
            </a:ext>
          </a:extLst>
        </xdr:cNvPr>
        <xdr:cNvSpPr txBox="1"/>
      </xdr:nvSpPr>
      <xdr:spPr>
        <a:xfrm>
          <a:off x="68770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11</xdr:col>
      <xdr:colOff>409575</xdr:colOff>
      <xdr:row>86</xdr:row>
      <xdr:rowOff>0</xdr:rowOff>
    </xdr:from>
    <xdr:ext cx="184731" cy="264560"/>
    <xdr:sp macro="" textlink="">
      <xdr:nvSpPr>
        <xdr:cNvPr id="1221" name="TextBox 1220">
          <a:extLst>
            <a:ext uri="{FF2B5EF4-FFF2-40B4-BE49-F238E27FC236}">
              <a16:creationId xmlns:a16="http://schemas.microsoft.com/office/drawing/2014/main" id="{48D751B4-B41E-46CE-B6BF-5750CC3DBE14}"/>
            </a:ext>
          </a:extLst>
        </xdr:cNvPr>
        <xdr:cNvSpPr txBox="1"/>
      </xdr:nvSpPr>
      <xdr:spPr>
        <a:xfrm>
          <a:off x="68770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11</xdr:col>
      <xdr:colOff>409575</xdr:colOff>
      <xdr:row>86</xdr:row>
      <xdr:rowOff>0</xdr:rowOff>
    </xdr:from>
    <xdr:ext cx="184731" cy="264560"/>
    <xdr:sp macro="" textlink="">
      <xdr:nvSpPr>
        <xdr:cNvPr id="1222" name="TextBox 1221">
          <a:extLst>
            <a:ext uri="{FF2B5EF4-FFF2-40B4-BE49-F238E27FC236}">
              <a16:creationId xmlns:a16="http://schemas.microsoft.com/office/drawing/2014/main" id="{859DB482-1D53-4049-82C7-1AC4BB3A2F49}"/>
            </a:ext>
          </a:extLst>
        </xdr:cNvPr>
        <xdr:cNvSpPr txBox="1"/>
      </xdr:nvSpPr>
      <xdr:spPr>
        <a:xfrm>
          <a:off x="68770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11</xdr:col>
      <xdr:colOff>409575</xdr:colOff>
      <xdr:row>86</xdr:row>
      <xdr:rowOff>0</xdr:rowOff>
    </xdr:from>
    <xdr:ext cx="184731" cy="264560"/>
    <xdr:sp macro="" textlink="">
      <xdr:nvSpPr>
        <xdr:cNvPr id="1223" name="TextBox 1222">
          <a:extLst>
            <a:ext uri="{FF2B5EF4-FFF2-40B4-BE49-F238E27FC236}">
              <a16:creationId xmlns:a16="http://schemas.microsoft.com/office/drawing/2014/main" id="{EEF8DFA3-BCDB-447A-8A7F-5C824B2C101C}"/>
            </a:ext>
          </a:extLst>
        </xdr:cNvPr>
        <xdr:cNvSpPr txBox="1"/>
      </xdr:nvSpPr>
      <xdr:spPr>
        <a:xfrm>
          <a:off x="68770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11</xdr:col>
      <xdr:colOff>409575</xdr:colOff>
      <xdr:row>86</xdr:row>
      <xdr:rowOff>0</xdr:rowOff>
    </xdr:from>
    <xdr:ext cx="184731" cy="264560"/>
    <xdr:sp macro="" textlink="">
      <xdr:nvSpPr>
        <xdr:cNvPr id="1224" name="TextBox 1223">
          <a:extLst>
            <a:ext uri="{FF2B5EF4-FFF2-40B4-BE49-F238E27FC236}">
              <a16:creationId xmlns:a16="http://schemas.microsoft.com/office/drawing/2014/main" id="{C1683F42-0ACA-4D24-9455-6F20F890CFEF}"/>
            </a:ext>
          </a:extLst>
        </xdr:cNvPr>
        <xdr:cNvSpPr txBox="1"/>
      </xdr:nvSpPr>
      <xdr:spPr>
        <a:xfrm>
          <a:off x="68770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11</xdr:col>
      <xdr:colOff>409575</xdr:colOff>
      <xdr:row>86</xdr:row>
      <xdr:rowOff>0</xdr:rowOff>
    </xdr:from>
    <xdr:ext cx="184731" cy="264560"/>
    <xdr:sp macro="" textlink="">
      <xdr:nvSpPr>
        <xdr:cNvPr id="1225" name="TextBox 1224">
          <a:extLst>
            <a:ext uri="{FF2B5EF4-FFF2-40B4-BE49-F238E27FC236}">
              <a16:creationId xmlns:a16="http://schemas.microsoft.com/office/drawing/2014/main" id="{06338321-E94B-40E5-A8BA-C73EF315FC49}"/>
            </a:ext>
          </a:extLst>
        </xdr:cNvPr>
        <xdr:cNvSpPr txBox="1"/>
      </xdr:nvSpPr>
      <xdr:spPr>
        <a:xfrm>
          <a:off x="68770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11</xdr:col>
      <xdr:colOff>409575</xdr:colOff>
      <xdr:row>86</xdr:row>
      <xdr:rowOff>0</xdr:rowOff>
    </xdr:from>
    <xdr:ext cx="184731" cy="264560"/>
    <xdr:sp macro="" textlink="">
      <xdr:nvSpPr>
        <xdr:cNvPr id="1226" name="TextBox 1225">
          <a:extLst>
            <a:ext uri="{FF2B5EF4-FFF2-40B4-BE49-F238E27FC236}">
              <a16:creationId xmlns:a16="http://schemas.microsoft.com/office/drawing/2014/main" id="{47C36DE9-BC35-4AFE-98C6-839502E4329A}"/>
            </a:ext>
          </a:extLst>
        </xdr:cNvPr>
        <xdr:cNvSpPr txBox="1"/>
      </xdr:nvSpPr>
      <xdr:spPr>
        <a:xfrm>
          <a:off x="68770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11</xdr:col>
      <xdr:colOff>409575</xdr:colOff>
      <xdr:row>86</xdr:row>
      <xdr:rowOff>0</xdr:rowOff>
    </xdr:from>
    <xdr:ext cx="184731" cy="264560"/>
    <xdr:sp macro="" textlink="">
      <xdr:nvSpPr>
        <xdr:cNvPr id="1227" name="TextBox 1226">
          <a:extLst>
            <a:ext uri="{FF2B5EF4-FFF2-40B4-BE49-F238E27FC236}">
              <a16:creationId xmlns:a16="http://schemas.microsoft.com/office/drawing/2014/main" id="{1B6E64D7-5438-4BC9-AADC-1E40C25546F6}"/>
            </a:ext>
          </a:extLst>
        </xdr:cNvPr>
        <xdr:cNvSpPr txBox="1"/>
      </xdr:nvSpPr>
      <xdr:spPr>
        <a:xfrm>
          <a:off x="68770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11</xdr:col>
      <xdr:colOff>409575</xdr:colOff>
      <xdr:row>86</xdr:row>
      <xdr:rowOff>0</xdr:rowOff>
    </xdr:from>
    <xdr:ext cx="184731" cy="264560"/>
    <xdr:sp macro="" textlink="">
      <xdr:nvSpPr>
        <xdr:cNvPr id="1228" name="TextBox 1227">
          <a:extLst>
            <a:ext uri="{FF2B5EF4-FFF2-40B4-BE49-F238E27FC236}">
              <a16:creationId xmlns:a16="http://schemas.microsoft.com/office/drawing/2014/main" id="{87907B1D-DCB0-4AC1-9853-67204D29D7FA}"/>
            </a:ext>
          </a:extLst>
        </xdr:cNvPr>
        <xdr:cNvSpPr txBox="1"/>
      </xdr:nvSpPr>
      <xdr:spPr>
        <a:xfrm>
          <a:off x="68770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11</xdr:col>
      <xdr:colOff>409575</xdr:colOff>
      <xdr:row>86</xdr:row>
      <xdr:rowOff>0</xdr:rowOff>
    </xdr:from>
    <xdr:ext cx="184731" cy="264560"/>
    <xdr:sp macro="" textlink="">
      <xdr:nvSpPr>
        <xdr:cNvPr id="1229" name="TextBox 1228">
          <a:extLst>
            <a:ext uri="{FF2B5EF4-FFF2-40B4-BE49-F238E27FC236}">
              <a16:creationId xmlns:a16="http://schemas.microsoft.com/office/drawing/2014/main" id="{E07BF470-8513-4453-BE4E-9E76CBCD9867}"/>
            </a:ext>
          </a:extLst>
        </xdr:cNvPr>
        <xdr:cNvSpPr txBox="1"/>
      </xdr:nvSpPr>
      <xdr:spPr>
        <a:xfrm>
          <a:off x="68770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230" name="TextBox 1229">
          <a:extLst>
            <a:ext uri="{FF2B5EF4-FFF2-40B4-BE49-F238E27FC236}">
              <a16:creationId xmlns:a16="http://schemas.microsoft.com/office/drawing/2014/main" id="{FEA863DC-537A-4B98-93A5-03F1B1B62DF8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231" name="TextBox 1230">
          <a:extLst>
            <a:ext uri="{FF2B5EF4-FFF2-40B4-BE49-F238E27FC236}">
              <a16:creationId xmlns:a16="http://schemas.microsoft.com/office/drawing/2014/main" id="{A4FFAD6F-0998-4F06-9909-ED67645CEF72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232" name="TextBox 1231">
          <a:extLst>
            <a:ext uri="{FF2B5EF4-FFF2-40B4-BE49-F238E27FC236}">
              <a16:creationId xmlns:a16="http://schemas.microsoft.com/office/drawing/2014/main" id="{20061E65-7B14-4FFB-8953-09FD04F1BF91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233" name="TextBox 1232">
          <a:extLst>
            <a:ext uri="{FF2B5EF4-FFF2-40B4-BE49-F238E27FC236}">
              <a16:creationId xmlns:a16="http://schemas.microsoft.com/office/drawing/2014/main" id="{A5BF7EAA-CEC8-4B84-9740-E8C03EEE932F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234" name="TextBox 1233">
          <a:extLst>
            <a:ext uri="{FF2B5EF4-FFF2-40B4-BE49-F238E27FC236}">
              <a16:creationId xmlns:a16="http://schemas.microsoft.com/office/drawing/2014/main" id="{4828B118-7A01-4ADE-BAAC-7CFC11C446A1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235" name="TextBox 1234">
          <a:extLst>
            <a:ext uri="{FF2B5EF4-FFF2-40B4-BE49-F238E27FC236}">
              <a16:creationId xmlns:a16="http://schemas.microsoft.com/office/drawing/2014/main" id="{12CA838C-422D-4515-908C-D5C04D34C908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236" name="TextBox 1235">
          <a:extLst>
            <a:ext uri="{FF2B5EF4-FFF2-40B4-BE49-F238E27FC236}">
              <a16:creationId xmlns:a16="http://schemas.microsoft.com/office/drawing/2014/main" id="{6DD86DCF-C3FE-45C3-8937-A419CD974948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45</xdr:col>
      <xdr:colOff>2168338</xdr:colOff>
      <xdr:row>86</xdr:row>
      <xdr:rowOff>0</xdr:rowOff>
    </xdr:from>
    <xdr:ext cx="184731" cy="264560"/>
    <xdr:sp macro="" textlink="">
      <xdr:nvSpPr>
        <xdr:cNvPr id="1237" name="TextBox 1236">
          <a:extLst>
            <a:ext uri="{FF2B5EF4-FFF2-40B4-BE49-F238E27FC236}">
              <a16:creationId xmlns:a16="http://schemas.microsoft.com/office/drawing/2014/main" id="{C43CCEE6-D5C5-4D73-A0E6-973D562C3A78}"/>
            </a:ext>
          </a:extLst>
        </xdr:cNvPr>
        <xdr:cNvSpPr txBox="1"/>
      </xdr:nvSpPr>
      <xdr:spPr>
        <a:xfrm>
          <a:off x="19846738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238" name="TextBox 1237">
          <a:extLst>
            <a:ext uri="{FF2B5EF4-FFF2-40B4-BE49-F238E27FC236}">
              <a16:creationId xmlns:a16="http://schemas.microsoft.com/office/drawing/2014/main" id="{E5912614-412F-44F7-A28B-E33027E35ED4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239" name="TextBox 1238">
          <a:extLst>
            <a:ext uri="{FF2B5EF4-FFF2-40B4-BE49-F238E27FC236}">
              <a16:creationId xmlns:a16="http://schemas.microsoft.com/office/drawing/2014/main" id="{978C076E-EF74-4F7E-8E13-E4B21CEAEC33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240" name="TextBox 1239">
          <a:extLst>
            <a:ext uri="{FF2B5EF4-FFF2-40B4-BE49-F238E27FC236}">
              <a16:creationId xmlns:a16="http://schemas.microsoft.com/office/drawing/2014/main" id="{A3BB6877-F7C7-4B2A-9765-EE40F7AC309C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241" name="TextBox 1240">
          <a:extLst>
            <a:ext uri="{FF2B5EF4-FFF2-40B4-BE49-F238E27FC236}">
              <a16:creationId xmlns:a16="http://schemas.microsoft.com/office/drawing/2014/main" id="{24200380-01AB-4DA6-A315-5F6AC3E1BB1B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242" name="TextBox 1241">
          <a:extLst>
            <a:ext uri="{FF2B5EF4-FFF2-40B4-BE49-F238E27FC236}">
              <a16:creationId xmlns:a16="http://schemas.microsoft.com/office/drawing/2014/main" id="{27E5CDFF-0DCF-48A5-8955-B9E470499D3A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243" name="TextBox 1242">
          <a:extLst>
            <a:ext uri="{FF2B5EF4-FFF2-40B4-BE49-F238E27FC236}">
              <a16:creationId xmlns:a16="http://schemas.microsoft.com/office/drawing/2014/main" id="{52F28461-C57A-4F92-AE19-5E71FBF2B94D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244" name="TextBox 1243">
          <a:extLst>
            <a:ext uri="{FF2B5EF4-FFF2-40B4-BE49-F238E27FC236}">
              <a16:creationId xmlns:a16="http://schemas.microsoft.com/office/drawing/2014/main" id="{8115CC0E-1917-44BA-B95C-762046618BE6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245" name="TextBox 1244">
          <a:extLst>
            <a:ext uri="{FF2B5EF4-FFF2-40B4-BE49-F238E27FC236}">
              <a16:creationId xmlns:a16="http://schemas.microsoft.com/office/drawing/2014/main" id="{A5DFC024-2A3D-40C4-83ED-FC2596D80DC8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246" name="TextBox 1245">
          <a:extLst>
            <a:ext uri="{FF2B5EF4-FFF2-40B4-BE49-F238E27FC236}">
              <a16:creationId xmlns:a16="http://schemas.microsoft.com/office/drawing/2014/main" id="{3356A445-7D24-4E67-AF96-6811DF2856C1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247" name="TextBox 1246">
          <a:extLst>
            <a:ext uri="{FF2B5EF4-FFF2-40B4-BE49-F238E27FC236}">
              <a16:creationId xmlns:a16="http://schemas.microsoft.com/office/drawing/2014/main" id="{1D74C182-BD1C-4CF4-9939-93656246FF6E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248" name="TextBox 1247">
          <a:extLst>
            <a:ext uri="{FF2B5EF4-FFF2-40B4-BE49-F238E27FC236}">
              <a16:creationId xmlns:a16="http://schemas.microsoft.com/office/drawing/2014/main" id="{399A1A23-0A8C-494D-96D6-EE1A9BD6F83D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249" name="TextBox 1248">
          <a:extLst>
            <a:ext uri="{FF2B5EF4-FFF2-40B4-BE49-F238E27FC236}">
              <a16:creationId xmlns:a16="http://schemas.microsoft.com/office/drawing/2014/main" id="{A7E99A61-F7FB-44E4-9256-15814CCE118E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250" name="TextBox 1249">
          <a:extLst>
            <a:ext uri="{FF2B5EF4-FFF2-40B4-BE49-F238E27FC236}">
              <a16:creationId xmlns:a16="http://schemas.microsoft.com/office/drawing/2014/main" id="{A8B5F93D-E6FF-40A2-829D-0577359CA5E3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251" name="TextBox 1250">
          <a:extLst>
            <a:ext uri="{FF2B5EF4-FFF2-40B4-BE49-F238E27FC236}">
              <a16:creationId xmlns:a16="http://schemas.microsoft.com/office/drawing/2014/main" id="{27C01CEA-AEE9-4688-976F-CE3913DA039F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252" name="TextBox 1251">
          <a:extLst>
            <a:ext uri="{FF2B5EF4-FFF2-40B4-BE49-F238E27FC236}">
              <a16:creationId xmlns:a16="http://schemas.microsoft.com/office/drawing/2014/main" id="{D75CFD21-2867-4BAE-B420-6825FF90CC67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253" name="TextBox 1252">
          <a:extLst>
            <a:ext uri="{FF2B5EF4-FFF2-40B4-BE49-F238E27FC236}">
              <a16:creationId xmlns:a16="http://schemas.microsoft.com/office/drawing/2014/main" id="{1A419139-620F-4561-B1EA-00620C8471B6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254" name="TextBox 1253">
          <a:extLst>
            <a:ext uri="{FF2B5EF4-FFF2-40B4-BE49-F238E27FC236}">
              <a16:creationId xmlns:a16="http://schemas.microsoft.com/office/drawing/2014/main" id="{7FCB66A0-BB8A-4ECB-AC37-C8B99BAA1452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255" name="TextBox 1254">
          <a:extLst>
            <a:ext uri="{FF2B5EF4-FFF2-40B4-BE49-F238E27FC236}">
              <a16:creationId xmlns:a16="http://schemas.microsoft.com/office/drawing/2014/main" id="{CBE2A3F4-D7E9-4E4A-B849-A70A795C14D8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256" name="TextBox 1255">
          <a:extLst>
            <a:ext uri="{FF2B5EF4-FFF2-40B4-BE49-F238E27FC236}">
              <a16:creationId xmlns:a16="http://schemas.microsoft.com/office/drawing/2014/main" id="{ACA6A686-A653-427C-BD83-4D09E1799DBC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257" name="TextBox 1256">
          <a:extLst>
            <a:ext uri="{FF2B5EF4-FFF2-40B4-BE49-F238E27FC236}">
              <a16:creationId xmlns:a16="http://schemas.microsoft.com/office/drawing/2014/main" id="{5F8A2C99-6CAB-4925-A936-1FC73E03D693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258" name="TextBox 1257">
          <a:extLst>
            <a:ext uri="{FF2B5EF4-FFF2-40B4-BE49-F238E27FC236}">
              <a16:creationId xmlns:a16="http://schemas.microsoft.com/office/drawing/2014/main" id="{415993B7-5B18-4B98-A78E-0836CD77E549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409575</xdr:colOff>
      <xdr:row>86</xdr:row>
      <xdr:rowOff>0</xdr:rowOff>
    </xdr:from>
    <xdr:ext cx="184731" cy="264560"/>
    <xdr:sp macro="" textlink="">
      <xdr:nvSpPr>
        <xdr:cNvPr id="1259" name="TextBox 1258">
          <a:extLst>
            <a:ext uri="{FF2B5EF4-FFF2-40B4-BE49-F238E27FC236}">
              <a16:creationId xmlns:a16="http://schemas.microsoft.com/office/drawing/2014/main" id="{64B7BD24-A772-4A11-A1B2-EF8F5389AAA4}"/>
            </a:ext>
          </a:extLst>
        </xdr:cNvPr>
        <xdr:cNvSpPr txBox="1"/>
      </xdr:nvSpPr>
      <xdr:spPr>
        <a:xfrm>
          <a:off x="68770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11</xdr:col>
      <xdr:colOff>409575</xdr:colOff>
      <xdr:row>86</xdr:row>
      <xdr:rowOff>0</xdr:rowOff>
    </xdr:from>
    <xdr:ext cx="184731" cy="264560"/>
    <xdr:sp macro="" textlink="">
      <xdr:nvSpPr>
        <xdr:cNvPr id="1260" name="TextBox 1259">
          <a:extLst>
            <a:ext uri="{FF2B5EF4-FFF2-40B4-BE49-F238E27FC236}">
              <a16:creationId xmlns:a16="http://schemas.microsoft.com/office/drawing/2014/main" id="{55E76B7A-FFF0-4D3E-B40D-E0BAD824B325}"/>
            </a:ext>
          </a:extLst>
        </xdr:cNvPr>
        <xdr:cNvSpPr txBox="1"/>
      </xdr:nvSpPr>
      <xdr:spPr>
        <a:xfrm>
          <a:off x="68770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261" name="TextBox 1260">
          <a:extLst>
            <a:ext uri="{FF2B5EF4-FFF2-40B4-BE49-F238E27FC236}">
              <a16:creationId xmlns:a16="http://schemas.microsoft.com/office/drawing/2014/main" id="{F6E3F866-ECD9-4E1D-B6E9-E4B1325C6079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262" name="TextBox 1261">
          <a:extLst>
            <a:ext uri="{FF2B5EF4-FFF2-40B4-BE49-F238E27FC236}">
              <a16:creationId xmlns:a16="http://schemas.microsoft.com/office/drawing/2014/main" id="{5204504C-F946-4282-ABFA-7D0A486ABD5F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263" name="TextBox 1262">
          <a:extLst>
            <a:ext uri="{FF2B5EF4-FFF2-40B4-BE49-F238E27FC236}">
              <a16:creationId xmlns:a16="http://schemas.microsoft.com/office/drawing/2014/main" id="{BE9B76C8-C2B2-4E6B-B7FE-AF0372A2A0B8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264" name="TextBox 1263">
          <a:extLst>
            <a:ext uri="{FF2B5EF4-FFF2-40B4-BE49-F238E27FC236}">
              <a16:creationId xmlns:a16="http://schemas.microsoft.com/office/drawing/2014/main" id="{8BF019D5-5521-412D-A92A-915583F91325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265" name="TextBox 1264">
          <a:extLst>
            <a:ext uri="{FF2B5EF4-FFF2-40B4-BE49-F238E27FC236}">
              <a16:creationId xmlns:a16="http://schemas.microsoft.com/office/drawing/2014/main" id="{2EBA5CC9-8DBB-4D3F-815B-76F770502C16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266" name="TextBox 1265">
          <a:extLst>
            <a:ext uri="{FF2B5EF4-FFF2-40B4-BE49-F238E27FC236}">
              <a16:creationId xmlns:a16="http://schemas.microsoft.com/office/drawing/2014/main" id="{28E9E65D-480D-469B-92E6-2D60ECA6FAEF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267" name="TextBox 1266">
          <a:extLst>
            <a:ext uri="{FF2B5EF4-FFF2-40B4-BE49-F238E27FC236}">
              <a16:creationId xmlns:a16="http://schemas.microsoft.com/office/drawing/2014/main" id="{1F60DDB8-7A0B-47B3-B61C-4295468DB487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268" name="TextBox 1267">
          <a:extLst>
            <a:ext uri="{FF2B5EF4-FFF2-40B4-BE49-F238E27FC236}">
              <a16:creationId xmlns:a16="http://schemas.microsoft.com/office/drawing/2014/main" id="{A4743EBB-C38E-4207-B8B0-FFC87CD15BFE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269" name="TextBox 1268">
          <a:extLst>
            <a:ext uri="{FF2B5EF4-FFF2-40B4-BE49-F238E27FC236}">
              <a16:creationId xmlns:a16="http://schemas.microsoft.com/office/drawing/2014/main" id="{D18675CD-E64E-4734-B72F-B9C77BCB8315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270" name="TextBox 1269">
          <a:extLst>
            <a:ext uri="{FF2B5EF4-FFF2-40B4-BE49-F238E27FC236}">
              <a16:creationId xmlns:a16="http://schemas.microsoft.com/office/drawing/2014/main" id="{B9B81F0F-CA34-4888-BA58-4D0A4FFF39CA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271" name="TextBox 1270">
          <a:extLst>
            <a:ext uri="{FF2B5EF4-FFF2-40B4-BE49-F238E27FC236}">
              <a16:creationId xmlns:a16="http://schemas.microsoft.com/office/drawing/2014/main" id="{3F4B0BB8-240D-46B5-A027-CFB8BFB9FE86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272" name="TextBox 1271">
          <a:extLst>
            <a:ext uri="{FF2B5EF4-FFF2-40B4-BE49-F238E27FC236}">
              <a16:creationId xmlns:a16="http://schemas.microsoft.com/office/drawing/2014/main" id="{D562A896-6A2F-4A95-B037-085749A11BDE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273" name="TextBox 1272">
          <a:extLst>
            <a:ext uri="{FF2B5EF4-FFF2-40B4-BE49-F238E27FC236}">
              <a16:creationId xmlns:a16="http://schemas.microsoft.com/office/drawing/2014/main" id="{841D53BB-392B-4F51-A6B0-4618ABB08C10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274" name="TextBox 1273">
          <a:extLst>
            <a:ext uri="{FF2B5EF4-FFF2-40B4-BE49-F238E27FC236}">
              <a16:creationId xmlns:a16="http://schemas.microsoft.com/office/drawing/2014/main" id="{5E82D948-5E48-41E2-A2AF-0FB950559946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275" name="TextBox 1274">
          <a:extLst>
            <a:ext uri="{FF2B5EF4-FFF2-40B4-BE49-F238E27FC236}">
              <a16:creationId xmlns:a16="http://schemas.microsoft.com/office/drawing/2014/main" id="{13CA02BC-E548-4B11-84EC-9E8B0A2BE61C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276" name="TextBox 1275">
          <a:extLst>
            <a:ext uri="{FF2B5EF4-FFF2-40B4-BE49-F238E27FC236}">
              <a16:creationId xmlns:a16="http://schemas.microsoft.com/office/drawing/2014/main" id="{CC28D09C-DA91-409B-9B7A-41902C80C845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277" name="TextBox 1276">
          <a:extLst>
            <a:ext uri="{FF2B5EF4-FFF2-40B4-BE49-F238E27FC236}">
              <a16:creationId xmlns:a16="http://schemas.microsoft.com/office/drawing/2014/main" id="{2607C0E3-F8BC-4C5E-9ECB-D2379C458E0E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278" name="TextBox 1277">
          <a:extLst>
            <a:ext uri="{FF2B5EF4-FFF2-40B4-BE49-F238E27FC236}">
              <a16:creationId xmlns:a16="http://schemas.microsoft.com/office/drawing/2014/main" id="{2B3B9B19-91D4-49F2-BE4E-2D220768A7E7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279" name="TextBox 1278">
          <a:extLst>
            <a:ext uri="{FF2B5EF4-FFF2-40B4-BE49-F238E27FC236}">
              <a16:creationId xmlns:a16="http://schemas.microsoft.com/office/drawing/2014/main" id="{0A3AB3BD-26E2-4BB5-953C-6D68F8B248F3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280" name="TextBox 1279">
          <a:extLst>
            <a:ext uri="{FF2B5EF4-FFF2-40B4-BE49-F238E27FC236}">
              <a16:creationId xmlns:a16="http://schemas.microsoft.com/office/drawing/2014/main" id="{FF1AF85D-99AE-4C08-B0A1-A5EECC0FD383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281" name="TextBox 1280">
          <a:extLst>
            <a:ext uri="{FF2B5EF4-FFF2-40B4-BE49-F238E27FC236}">
              <a16:creationId xmlns:a16="http://schemas.microsoft.com/office/drawing/2014/main" id="{40269783-890F-4727-ACE4-50DBE964A2B7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282" name="TextBox 1281">
          <a:extLst>
            <a:ext uri="{FF2B5EF4-FFF2-40B4-BE49-F238E27FC236}">
              <a16:creationId xmlns:a16="http://schemas.microsoft.com/office/drawing/2014/main" id="{D7AC4DE8-F4F7-4982-A153-0D3097A2FB70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283" name="TextBox 1282">
          <a:extLst>
            <a:ext uri="{FF2B5EF4-FFF2-40B4-BE49-F238E27FC236}">
              <a16:creationId xmlns:a16="http://schemas.microsoft.com/office/drawing/2014/main" id="{7000AEB2-6054-4E2C-8539-7A5BAAC0EFAE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284" name="TextBox 1283">
          <a:extLst>
            <a:ext uri="{FF2B5EF4-FFF2-40B4-BE49-F238E27FC236}">
              <a16:creationId xmlns:a16="http://schemas.microsoft.com/office/drawing/2014/main" id="{7308AC32-7928-4A64-A2F6-E83B14F7A385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285" name="TextBox 1284">
          <a:extLst>
            <a:ext uri="{FF2B5EF4-FFF2-40B4-BE49-F238E27FC236}">
              <a16:creationId xmlns:a16="http://schemas.microsoft.com/office/drawing/2014/main" id="{A58CF543-B3A7-4327-877D-D11427AE6294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286" name="TextBox 1285">
          <a:extLst>
            <a:ext uri="{FF2B5EF4-FFF2-40B4-BE49-F238E27FC236}">
              <a16:creationId xmlns:a16="http://schemas.microsoft.com/office/drawing/2014/main" id="{DCEBF2D3-F7A0-47ED-B392-4F029719606F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287" name="TextBox 1286">
          <a:extLst>
            <a:ext uri="{FF2B5EF4-FFF2-40B4-BE49-F238E27FC236}">
              <a16:creationId xmlns:a16="http://schemas.microsoft.com/office/drawing/2014/main" id="{3EF33DDB-69B5-499E-80D6-220E3D59B3BD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288" name="TextBox 1287">
          <a:extLst>
            <a:ext uri="{FF2B5EF4-FFF2-40B4-BE49-F238E27FC236}">
              <a16:creationId xmlns:a16="http://schemas.microsoft.com/office/drawing/2014/main" id="{DE34C12A-A636-4999-936A-53CF296299C6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289" name="TextBox 1288">
          <a:extLst>
            <a:ext uri="{FF2B5EF4-FFF2-40B4-BE49-F238E27FC236}">
              <a16:creationId xmlns:a16="http://schemas.microsoft.com/office/drawing/2014/main" id="{914687B3-9DC8-4651-BBB1-311F9EE61670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290" name="TextBox 1289">
          <a:extLst>
            <a:ext uri="{FF2B5EF4-FFF2-40B4-BE49-F238E27FC236}">
              <a16:creationId xmlns:a16="http://schemas.microsoft.com/office/drawing/2014/main" id="{75CD0514-8C65-4E11-9C1A-DCC9F1FB3972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291" name="TextBox 1290">
          <a:extLst>
            <a:ext uri="{FF2B5EF4-FFF2-40B4-BE49-F238E27FC236}">
              <a16:creationId xmlns:a16="http://schemas.microsoft.com/office/drawing/2014/main" id="{A13FB94F-27C5-47A6-AF07-00C218D97450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292" name="TextBox 1291">
          <a:extLst>
            <a:ext uri="{FF2B5EF4-FFF2-40B4-BE49-F238E27FC236}">
              <a16:creationId xmlns:a16="http://schemas.microsoft.com/office/drawing/2014/main" id="{62BF1CF8-5430-4147-BF78-0142CBB61FDC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293" name="TextBox 1292">
          <a:extLst>
            <a:ext uri="{FF2B5EF4-FFF2-40B4-BE49-F238E27FC236}">
              <a16:creationId xmlns:a16="http://schemas.microsoft.com/office/drawing/2014/main" id="{23C0A214-72F8-4A0A-A408-414DE60B79D5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294" name="TextBox 1293">
          <a:extLst>
            <a:ext uri="{FF2B5EF4-FFF2-40B4-BE49-F238E27FC236}">
              <a16:creationId xmlns:a16="http://schemas.microsoft.com/office/drawing/2014/main" id="{DFEB1C59-4D2B-4EDA-B466-A898AB5036C3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295" name="TextBox 1294">
          <a:extLst>
            <a:ext uri="{FF2B5EF4-FFF2-40B4-BE49-F238E27FC236}">
              <a16:creationId xmlns:a16="http://schemas.microsoft.com/office/drawing/2014/main" id="{68F51F1C-5882-4F97-A3A3-0DB305425083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296" name="TextBox 1295">
          <a:extLst>
            <a:ext uri="{FF2B5EF4-FFF2-40B4-BE49-F238E27FC236}">
              <a16:creationId xmlns:a16="http://schemas.microsoft.com/office/drawing/2014/main" id="{F434E8F9-AD26-4551-84B1-738A6EAC0E9E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297" name="TextBox 1296">
          <a:extLst>
            <a:ext uri="{FF2B5EF4-FFF2-40B4-BE49-F238E27FC236}">
              <a16:creationId xmlns:a16="http://schemas.microsoft.com/office/drawing/2014/main" id="{6384DA20-580D-48E8-BD46-DD1B9A31AE6D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298" name="TextBox 1297">
          <a:extLst>
            <a:ext uri="{FF2B5EF4-FFF2-40B4-BE49-F238E27FC236}">
              <a16:creationId xmlns:a16="http://schemas.microsoft.com/office/drawing/2014/main" id="{711913DA-83C7-49B6-A902-475A316E0973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299" name="TextBox 1298">
          <a:extLst>
            <a:ext uri="{FF2B5EF4-FFF2-40B4-BE49-F238E27FC236}">
              <a16:creationId xmlns:a16="http://schemas.microsoft.com/office/drawing/2014/main" id="{58AAA161-3A5F-4307-8628-8A715A1F161F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00" name="TextBox 1299">
          <a:extLst>
            <a:ext uri="{FF2B5EF4-FFF2-40B4-BE49-F238E27FC236}">
              <a16:creationId xmlns:a16="http://schemas.microsoft.com/office/drawing/2014/main" id="{292D0D9D-6CAA-470C-BE7E-0216014320EC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01" name="TextBox 1300">
          <a:extLst>
            <a:ext uri="{FF2B5EF4-FFF2-40B4-BE49-F238E27FC236}">
              <a16:creationId xmlns:a16="http://schemas.microsoft.com/office/drawing/2014/main" id="{370DE8DE-5C23-4683-A147-07AE8D297371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02" name="TextBox 1301">
          <a:extLst>
            <a:ext uri="{FF2B5EF4-FFF2-40B4-BE49-F238E27FC236}">
              <a16:creationId xmlns:a16="http://schemas.microsoft.com/office/drawing/2014/main" id="{A01921E2-CFEE-4A5F-8A76-06C644FD8378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03" name="TextBox 1302">
          <a:extLst>
            <a:ext uri="{FF2B5EF4-FFF2-40B4-BE49-F238E27FC236}">
              <a16:creationId xmlns:a16="http://schemas.microsoft.com/office/drawing/2014/main" id="{55160B6B-C40F-4510-B72B-D78E7D79BB79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04" name="TextBox 1303">
          <a:extLst>
            <a:ext uri="{FF2B5EF4-FFF2-40B4-BE49-F238E27FC236}">
              <a16:creationId xmlns:a16="http://schemas.microsoft.com/office/drawing/2014/main" id="{72180D96-0A9B-45AE-AA5B-673D5904A9A7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05" name="TextBox 1304">
          <a:extLst>
            <a:ext uri="{FF2B5EF4-FFF2-40B4-BE49-F238E27FC236}">
              <a16:creationId xmlns:a16="http://schemas.microsoft.com/office/drawing/2014/main" id="{0DA29444-A3B1-493F-9B0B-CDABE56D8CDA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06" name="TextBox 1305">
          <a:extLst>
            <a:ext uri="{FF2B5EF4-FFF2-40B4-BE49-F238E27FC236}">
              <a16:creationId xmlns:a16="http://schemas.microsoft.com/office/drawing/2014/main" id="{C3AEE9C7-7C49-47B5-9749-DE70894D9F95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07" name="TextBox 1306">
          <a:extLst>
            <a:ext uri="{FF2B5EF4-FFF2-40B4-BE49-F238E27FC236}">
              <a16:creationId xmlns:a16="http://schemas.microsoft.com/office/drawing/2014/main" id="{3F82B2DE-8D9F-4F47-8838-25811D46812D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08" name="TextBox 1307">
          <a:extLst>
            <a:ext uri="{FF2B5EF4-FFF2-40B4-BE49-F238E27FC236}">
              <a16:creationId xmlns:a16="http://schemas.microsoft.com/office/drawing/2014/main" id="{2DFDECC5-E514-43A7-9D1E-78396799EA1A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09" name="TextBox 1308">
          <a:extLst>
            <a:ext uri="{FF2B5EF4-FFF2-40B4-BE49-F238E27FC236}">
              <a16:creationId xmlns:a16="http://schemas.microsoft.com/office/drawing/2014/main" id="{B2979B5C-3D16-4E47-BF20-EC16DBF26D5E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10" name="TextBox 1309">
          <a:extLst>
            <a:ext uri="{FF2B5EF4-FFF2-40B4-BE49-F238E27FC236}">
              <a16:creationId xmlns:a16="http://schemas.microsoft.com/office/drawing/2014/main" id="{AB2AC0CE-E527-4E01-B478-442AC4FC4997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11" name="TextBox 1310">
          <a:extLst>
            <a:ext uri="{FF2B5EF4-FFF2-40B4-BE49-F238E27FC236}">
              <a16:creationId xmlns:a16="http://schemas.microsoft.com/office/drawing/2014/main" id="{FFCE0499-2188-4A8D-B58C-69936945F5BA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12" name="TextBox 1311">
          <a:extLst>
            <a:ext uri="{FF2B5EF4-FFF2-40B4-BE49-F238E27FC236}">
              <a16:creationId xmlns:a16="http://schemas.microsoft.com/office/drawing/2014/main" id="{8ABF316F-F73A-427C-A279-ACE30FCBAD25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13" name="TextBox 1312">
          <a:extLst>
            <a:ext uri="{FF2B5EF4-FFF2-40B4-BE49-F238E27FC236}">
              <a16:creationId xmlns:a16="http://schemas.microsoft.com/office/drawing/2014/main" id="{3E1D9DCE-7227-49BC-9863-6557457C149C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14" name="TextBox 1313">
          <a:extLst>
            <a:ext uri="{FF2B5EF4-FFF2-40B4-BE49-F238E27FC236}">
              <a16:creationId xmlns:a16="http://schemas.microsoft.com/office/drawing/2014/main" id="{2B340FE8-CD62-4F7D-A1E5-A1D4581CE756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15" name="TextBox 1314">
          <a:extLst>
            <a:ext uri="{FF2B5EF4-FFF2-40B4-BE49-F238E27FC236}">
              <a16:creationId xmlns:a16="http://schemas.microsoft.com/office/drawing/2014/main" id="{D92154FE-25DD-4553-9622-AA9E78773C58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16" name="TextBox 1315">
          <a:extLst>
            <a:ext uri="{FF2B5EF4-FFF2-40B4-BE49-F238E27FC236}">
              <a16:creationId xmlns:a16="http://schemas.microsoft.com/office/drawing/2014/main" id="{94CC7478-09C1-4D6F-84D2-BF71A7EB7203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317" name="TextBox 1316">
          <a:extLst>
            <a:ext uri="{FF2B5EF4-FFF2-40B4-BE49-F238E27FC236}">
              <a16:creationId xmlns:a16="http://schemas.microsoft.com/office/drawing/2014/main" id="{43F9AF3E-B87E-4EE3-9B90-B636F461320B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318" name="TextBox 1317">
          <a:extLst>
            <a:ext uri="{FF2B5EF4-FFF2-40B4-BE49-F238E27FC236}">
              <a16:creationId xmlns:a16="http://schemas.microsoft.com/office/drawing/2014/main" id="{D6C646EF-2B39-4763-ACBF-55A4913CCA7C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319" name="TextBox 1318">
          <a:extLst>
            <a:ext uri="{FF2B5EF4-FFF2-40B4-BE49-F238E27FC236}">
              <a16:creationId xmlns:a16="http://schemas.microsoft.com/office/drawing/2014/main" id="{E9E7C2B0-C3C5-4A68-B6C3-A2BD30D1C396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320" name="TextBox 1319">
          <a:extLst>
            <a:ext uri="{FF2B5EF4-FFF2-40B4-BE49-F238E27FC236}">
              <a16:creationId xmlns:a16="http://schemas.microsoft.com/office/drawing/2014/main" id="{3E454E39-2D66-4572-A81C-D027022C3B59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321" name="TextBox 1320">
          <a:extLst>
            <a:ext uri="{FF2B5EF4-FFF2-40B4-BE49-F238E27FC236}">
              <a16:creationId xmlns:a16="http://schemas.microsoft.com/office/drawing/2014/main" id="{42B77019-1E43-408F-BB01-5983C943F494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322" name="TextBox 1321">
          <a:extLst>
            <a:ext uri="{FF2B5EF4-FFF2-40B4-BE49-F238E27FC236}">
              <a16:creationId xmlns:a16="http://schemas.microsoft.com/office/drawing/2014/main" id="{3DDD0F29-75CE-486E-895B-21D81794FBF8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323" name="TextBox 1322">
          <a:extLst>
            <a:ext uri="{FF2B5EF4-FFF2-40B4-BE49-F238E27FC236}">
              <a16:creationId xmlns:a16="http://schemas.microsoft.com/office/drawing/2014/main" id="{5CFD1CA8-FFA7-4F3A-9490-03E70ECF87FD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24" name="TextBox 1323">
          <a:extLst>
            <a:ext uri="{FF2B5EF4-FFF2-40B4-BE49-F238E27FC236}">
              <a16:creationId xmlns:a16="http://schemas.microsoft.com/office/drawing/2014/main" id="{763B580C-87D9-44C7-96F7-74EB98DD05BB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25" name="TextBox 1324">
          <a:extLst>
            <a:ext uri="{FF2B5EF4-FFF2-40B4-BE49-F238E27FC236}">
              <a16:creationId xmlns:a16="http://schemas.microsoft.com/office/drawing/2014/main" id="{6EA424DE-A1E3-40EA-84B4-2E33C37E0C0E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26" name="TextBox 1325">
          <a:extLst>
            <a:ext uri="{FF2B5EF4-FFF2-40B4-BE49-F238E27FC236}">
              <a16:creationId xmlns:a16="http://schemas.microsoft.com/office/drawing/2014/main" id="{2B398E54-B3D7-42DC-9A8D-A55EAEE0ACAC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27" name="TextBox 1326">
          <a:extLst>
            <a:ext uri="{FF2B5EF4-FFF2-40B4-BE49-F238E27FC236}">
              <a16:creationId xmlns:a16="http://schemas.microsoft.com/office/drawing/2014/main" id="{95579C66-89FE-41C4-A484-E20E51B45CE1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28" name="TextBox 1327">
          <a:extLst>
            <a:ext uri="{FF2B5EF4-FFF2-40B4-BE49-F238E27FC236}">
              <a16:creationId xmlns:a16="http://schemas.microsoft.com/office/drawing/2014/main" id="{8D853AA7-74F9-45E4-A486-C099FF6B1327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29" name="TextBox 1328">
          <a:extLst>
            <a:ext uri="{FF2B5EF4-FFF2-40B4-BE49-F238E27FC236}">
              <a16:creationId xmlns:a16="http://schemas.microsoft.com/office/drawing/2014/main" id="{3E19B890-9873-4FE2-B9B1-CCF4E6BF5CDE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30" name="TextBox 1329">
          <a:extLst>
            <a:ext uri="{FF2B5EF4-FFF2-40B4-BE49-F238E27FC236}">
              <a16:creationId xmlns:a16="http://schemas.microsoft.com/office/drawing/2014/main" id="{21F48F73-DFB0-4F3F-A24F-75723EEB9416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31" name="TextBox 1330">
          <a:extLst>
            <a:ext uri="{FF2B5EF4-FFF2-40B4-BE49-F238E27FC236}">
              <a16:creationId xmlns:a16="http://schemas.microsoft.com/office/drawing/2014/main" id="{696D3FDA-1FBC-4489-A46F-BF4A381E724E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32" name="TextBox 1331">
          <a:extLst>
            <a:ext uri="{FF2B5EF4-FFF2-40B4-BE49-F238E27FC236}">
              <a16:creationId xmlns:a16="http://schemas.microsoft.com/office/drawing/2014/main" id="{6FE649E1-7ED9-42B3-800A-E0CA2C233124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33" name="TextBox 1332">
          <a:extLst>
            <a:ext uri="{FF2B5EF4-FFF2-40B4-BE49-F238E27FC236}">
              <a16:creationId xmlns:a16="http://schemas.microsoft.com/office/drawing/2014/main" id="{7BDC08EC-C40D-4E5B-8A71-744B992626BD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34" name="TextBox 1333">
          <a:extLst>
            <a:ext uri="{FF2B5EF4-FFF2-40B4-BE49-F238E27FC236}">
              <a16:creationId xmlns:a16="http://schemas.microsoft.com/office/drawing/2014/main" id="{6ED0120C-47EE-4FF1-BDDA-6DB0ADD06100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35" name="TextBox 1334">
          <a:extLst>
            <a:ext uri="{FF2B5EF4-FFF2-40B4-BE49-F238E27FC236}">
              <a16:creationId xmlns:a16="http://schemas.microsoft.com/office/drawing/2014/main" id="{888B568A-D0E0-41D0-B4A1-F0267B8E1EA9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36" name="TextBox 1335">
          <a:extLst>
            <a:ext uri="{FF2B5EF4-FFF2-40B4-BE49-F238E27FC236}">
              <a16:creationId xmlns:a16="http://schemas.microsoft.com/office/drawing/2014/main" id="{1F489328-8753-49C6-BF7C-81DF62E1CA57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37" name="TextBox 1336">
          <a:extLst>
            <a:ext uri="{FF2B5EF4-FFF2-40B4-BE49-F238E27FC236}">
              <a16:creationId xmlns:a16="http://schemas.microsoft.com/office/drawing/2014/main" id="{1A6F93B8-712A-4A36-8E41-13F1FF48389D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38" name="TextBox 1337">
          <a:extLst>
            <a:ext uri="{FF2B5EF4-FFF2-40B4-BE49-F238E27FC236}">
              <a16:creationId xmlns:a16="http://schemas.microsoft.com/office/drawing/2014/main" id="{1763F615-1850-4022-930E-0D049BE40BC5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39" name="TextBox 1338">
          <a:extLst>
            <a:ext uri="{FF2B5EF4-FFF2-40B4-BE49-F238E27FC236}">
              <a16:creationId xmlns:a16="http://schemas.microsoft.com/office/drawing/2014/main" id="{4A3DAB6A-03D6-43BA-8391-B27E5972E9A1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40" name="TextBox 1339">
          <a:extLst>
            <a:ext uri="{FF2B5EF4-FFF2-40B4-BE49-F238E27FC236}">
              <a16:creationId xmlns:a16="http://schemas.microsoft.com/office/drawing/2014/main" id="{9E2DBA3F-430A-44CE-8D2E-11B177ED93B9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41" name="TextBox 1340">
          <a:extLst>
            <a:ext uri="{FF2B5EF4-FFF2-40B4-BE49-F238E27FC236}">
              <a16:creationId xmlns:a16="http://schemas.microsoft.com/office/drawing/2014/main" id="{0170544A-B6F9-486F-AA07-7706AAD354DB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42" name="TextBox 1341">
          <a:extLst>
            <a:ext uri="{FF2B5EF4-FFF2-40B4-BE49-F238E27FC236}">
              <a16:creationId xmlns:a16="http://schemas.microsoft.com/office/drawing/2014/main" id="{855A1790-C371-407B-A24F-E5D690BFD525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43" name="TextBox 1342">
          <a:extLst>
            <a:ext uri="{FF2B5EF4-FFF2-40B4-BE49-F238E27FC236}">
              <a16:creationId xmlns:a16="http://schemas.microsoft.com/office/drawing/2014/main" id="{B77D3D9D-BA75-4096-9CC7-04D53F59235B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44" name="TextBox 1343">
          <a:extLst>
            <a:ext uri="{FF2B5EF4-FFF2-40B4-BE49-F238E27FC236}">
              <a16:creationId xmlns:a16="http://schemas.microsoft.com/office/drawing/2014/main" id="{E0636422-2AE7-4650-938E-EABE0F427E3B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345" name="TextBox 1344">
          <a:extLst>
            <a:ext uri="{FF2B5EF4-FFF2-40B4-BE49-F238E27FC236}">
              <a16:creationId xmlns:a16="http://schemas.microsoft.com/office/drawing/2014/main" id="{CD1C844B-84EF-4C8B-9B69-D2BC2E3D3483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346" name="TextBox 1345">
          <a:extLst>
            <a:ext uri="{FF2B5EF4-FFF2-40B4-BE49-F238E27FC236}">
              <a16:creationId xmlns:a16="http://schemas.microsoft.com/office/drawing/2014/main" id="{45AD4E0A-7FA4-459A-8B7F-F0AA2E20345F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347" name="TextBox 1346">
          <a:extLst>
            <a:ext uri="{FF2B5EF4-FFF2-40B4-BE49-F238E27FC236}">
              <a16:creationId xmlns:a16="http://schemas.microsoft.com/office/drawing/2014/main" id="{B30FD8E2-93AA-4D67-8AFE-4BADDF24C915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348" name="TextBox 1347">
          <a:extLst>
            <a:ext uri="{FF2B5EF4-FFF2-40B4-BE49-F238E27FC236}">
              <a16:creationId xmlns:a16="http://schemas.microsoft.com/office/drawing/2014/main" id="{A4A3E9A2-6874-472B-B631-5F2293E6AE6B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349" name="TextBox 1348">
          <a:extLst>
            <a:ext uri="{FF2B5EF4-FFF2-40B4-BE49-F238E27FC236}">
              <a16:creationId xmlns:a16="http://schemas.microsoft.com/office/drawing/2014/main" id="{215EAB88-732B-4463-A976-57A35219A421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350" name="TextBox 1349">
          <a:extLst>
            <a:ext uri="{FF2B5EF4-FFF2-40B4-BE49-F238E27FC236}">
              <a16:creationId xmlns:a16="http://schemas.microsoft.com/office/drawing/2014/main" id="{041CFF81-B6FE-430B-A2EB-DEC7AAB13F08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351" name="TextBox 1350">
          <a:extLst>
            <a:ext uri="{FF2B5EF4-FFF2-40B4-BE49-F238E27FC236}">
              <a16:creationId xmlns:a16="http://schemas.microsoft.com/office/drawing/2014/main" id="{4218F81D-B968-4A36-B5D9-9814CBD4179C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52" name="TextBox 1351">
          <a:extLst>
            <a:ext uri="{FF2B5EF4-FFF2-40B4-BE49-F238E27FC236}">
              <a16:creationId xmlns:a16="http://schemas.microsoft.com/office/drawing/2014/main" id="{0586FF41-F5CC-4415-B375-513E13187C95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53" name="TextBox 1352">
          <a:extLst>
            <a:ext uri="{FF2B5EF4-FFF2-40B4-BE49-F238E27FC236}">
              <a16:creationId xmlns:a16="http://schemas.microsoft.com/office/drawing/2014/main" id="{6F143070-171E-4277-8CD0-66584CC4122F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54" name="TextBox 1353">
          <a:extLst>
            <a:ext uri="{FF2B5EF4-FFF2-40B4-BE49-F238E27FC236}">
              <a16:creationId xmlns:a16="http://schemas.microsoft.com/office/drawing/2014/main" id="{E52CED10-9218-4417-8EF9-269FE7E707CA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55" name="TextBox 1354">
          <a:extLst>
            <a:ext uri="{FF2B5EF4-FFF2-40B4-BE49-F238E27FC236}">
              <a16:creationId xmlns:a16="http://schemas.microsoft.com/office/drawing/2014/main" id="{277849DA-B13E-4CDF-9CC6-E23810C10C41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56" name="TextBox 1355">
          <a:extLst>
            <a:ext uri="{FF2B5EF4-FFF2-40B4-BE49-F238E27FC236}">
              <a16:creationId xmlns:a16="http://schemas.microsoft.com/office/drawing/2014/main" id="{355DF63B-DD82-4CBF-9E4B-E42E2FA7CA5A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57" name="TextBox 1356">
          <a:extLst>
            <a:ext uri="{FF2B5EF4-FFF2-40B4-BE49-F238E27FC236}">
              <a16:creationId xmlns:a16="http://schemas.microsoft.com/office/drawing/2014/main" id="{3F8E4218-17F2-4495-A911-9FF83882207F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58" name="TextBox 1357">
          <a:extLst>
            <a:ext uri="{FF2B5EF4-FFF2-40B4-BE49-F238E27FC236}">
              <a16:creationId xmlns:a16="http://schemas.microsoft.com/office/drawing/2014/main" id="{4913F5EF-4D28-47F1-A2A0-46A26F9D7C8C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59" name="TextBox 1358">
          <a:extLst>
            <a:ext uri="{FF2B5EF4-FFF2-40B4-BE49-F238E27FC236}">
              <a16:creationId xmlns:a16="http://schemas.microsoft.com/office/drawing/2014/main" id="{FBAB9A7C-8156-46E7-B0D9-54B2C7BA9602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60" name="TextBox 1359">
          <a:extLst>
            <a:ext uri="{FF2B5EF4-FFF2-40B4-BE49-F238E27FC236}">
              <a16:creationId xmlns:a16="http://schemas.microsoft.com/office/drawing/2014/main" id="{60BD41B4-A8D7-4A82-A804-923344BA72DC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61" name="TextBox 1360">
          <a:extLst>
            <a:ext uri="{FF2B5EF4-FFF2-40B4-BE49-F238E27FC236}">
              <a16:creationId xmlns:a16="http://schemas.microsoft.com/office/drawing/2014/main" id="{18B7D327-EA65-4213-8E40-0E8D9C6295A0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62" name="TextBox 1361">
          <a:extLst>
            <a:ext uri="{FF2B5EF4-FFF2-40B4-BE49-F238E27FC236}">
              <a16:creationId xmlns:a16="http://schemas.microsoft.com/office/drawing/2014/main" id="{EE503323-9457-4EB4-9855-68B6DF987F9A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63" name="TextBox 1362">
          <a:extLst>
            <a:ext uri="{FF2B5EF4-FFF2-40B4-BE49-F238E27FC236}">
              <a16:creationId xmlns:a16="http://schemas.microsoft.com/office/drawing/2014/main" id="{A5A5DE21-5D46-4964-B638-37273608E2FF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64" name="TextBox 1363">
          <a:extLst>
            <a:ext uri="{FF2B5EF4-FFF2-40B4-BE49-F238E27FC236}">
              <a16:creationId xmlns:a16="http://schemas.microsoft.com/office/drawing/2014/main" id="{75F2B9A0-0276-4ED8-A416-CE2F29322062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65" name="TextBox 1364">
          <a:extLst>
            <a:ext uri="{FF2B5EF4-FFF2-40B4-BE49-F238E27FC236}">
              <a16:creationId xmlns:a16="http://schemas.microsoft.com/office/drawing/2014/main" id="{6266810D-D004-4C76-89A2-C692DB7F55A1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66" name="TextBox 1365">
          <a:extLst>
            <a:ext uri="{FF2B5EF4-FFF2-40B4-BE49-F238E27FC236}">
              <a16:creationId xmlns:a16="http://schemas.microsoft.com/office/drawing/2014/main" id="{0C5D69FB-41BD-4E70-A031-46B6927B7786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67" name="TextBox 1366">
          <a:extLst>
            <a:ext uri="{FF2B5EF4-FFF2-40B4-BE49-F238E27FC236}">
              <a16:creationId xmlns:a16="http://schemas.microsoft.com/office/drawing/2014/main" id="{88FD8CCF-2F1C-4304-82A3-1211029B0604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68" name="TextBox 1367">
          <a:extLst>
            <a:ext uri="{FF2B5EF4-FFF2-40B4-BE49-F238E27FC236}">
              <a16:creationId xmlns:a16="http://schemas.microsoft.com/office/drawing/2014/main" id="{32B4D65C-3186-4AB6-8121-36FFEEAD2E1F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69" name="TextBox 1368">
          <a:extLst>
            <a:ext uri="{FF2B5EF4-FFF2-40B4-BE49-F238E27FC236}">
              <a16:creationId xmlns:a16="http://schemas.microsoft.com/office/drawing/2014/main" id="{7102153B-13C4-48D3-AF05-89B0D80A5308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70" name="TextBox 1369">
          <a:extLst>
            <a:ext uri="{FF2B5EF4-FFF2-40B4-BE49-F238E27FC236}">
              <a16:creationId xmlns:a16="http://schemas.microsoft.com/office/drawing/2014/main" id="{8DEA0824-7768-4E77-92AB-E566849C63F5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71" name="TextBox 1370">
          <a:extLst>
            <a:ext uri="{FF2B5EF4-FFF2-40B4-BE49-F238E27FC236}">
              <a16:creationId xmlns:a16="http://schemas.microsoft.com/office/drawing/2014/main" id="{8119D10E-0302-4735-A5C2-0CC587C29D9B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72" name="TextBox 1371">
          <a:extLst>
            <a:ext uri="{FF2B5EF4-FFF2-40B4-BE49-F238E27FC236}">
              <a16:creationId xmlns:a16="http://schemas.microsoft.com/office/drawing/2014/main" id="{B3B87BED-2AF4-45B3-A6ED-221A1DFBB594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373" name="TextBox 1372">
          <a:extLst>
            <a:ext uri="{FF2B5EF4-FFF2-40B4-BE49-F238E27FC236}">
              <a16:creationId xmlns:a16="http://schemas.microsoft.com/office/drawing/2014/main" id="{340BAFC4-067D-4263-8BF7-8063F3605E0A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374" name="TextBox 1373">
          <a:extLst>
            <a:ext uri="{FF2B5EF4-FFF2-40B4-BE49-F238E27FC236}">
              <a16:creationId xmlns:a16="http://schemas.microsoft.com/office/drawing/2014/main" id="{91782057-F599-44D7-AB69-4FA0F50A2AB3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375" name="TextBox 1374">
          <a:extLst>
            <a:ext uri="{FF2B5EF4-FFF2-40B4-BE49-F238E27FC236}">
              <a16:creationId xmlns:a16="http://schemas.microsoft.com/office/drawing/2014/main" id="{3B08DBC4-F370-42D0-87F9-9FCF2074FBD0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376" name="TextBox 1375">
          <a:extLst>
            <a:ext uri="{FF2B5EF4-FFF2-40B4-BE49-F238E27FC236}">
              <a16:creationId xmlns:a16="http://schemas.microsoft.com/office/drawing/2014/main" id="{931C5437-F928-4791-86D0-49D23B53AC39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377" name="TextBox 1376">
          <a:extLst>
            <a:ext uri="{FF2B5EF4-FFF2-40B4-BE49-F238E27FC236}">
              <a16:creationId xmlns:a16="http://schemas.microsoft.com/office/drawing/2014/main" id="{C6D2D2BB-723A-48F0-9B2F-946891471126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378" name="TextBox 1377">
          <a:extLst>
            <a:ext uri="{FF2B5EF4-FFF2-40B4-BE49-F238E27FC236}">
              <a16:creationId xmlns:a16="http://schemas.microsoft.com/office/drawing/2014/main" id="{2C0C6443-1F78-4AD9-ADEB-D06D645261AC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379" name="TextBox 1378">
          <a:extLst>
            <a:ext uri="{FF2B5EF4-FFF2-40B4-BE49-F238E27FC236}">
              <a16:creationId xmlns:a16="http://schemas.microsoft.com/office/drawing/2014/main" id="{FC5D2B89-BC4E-44ED-866A-E7A18630B6FD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80" name="TextBox 1379">
          <a:extLst>
            <a:ext uri="{FF2B5EF4-FFF2-40B4-BE49-F238E27FC236}">
              <a16:creationId xmlns:a16="http://schemas.microsoft.com/office/drawing/2014/main" id="{92B6E95E-EFAA-4740-95F2-CDED7C17E1C1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81" name="TextBox 1380">
          <a:extLst>
            <a:ext uri="{FF2B5EF4-FFF2-40B4-BE49-F238E27FC236}">
              <a16:creationId xmlns:a16="http://schemas.microsoft.com/office/drawing/2014/main" id="{A6161EAD-8E8C-4EAE-83F9-309D567E5B53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82" name="TextBox 1381">
          <a:extLst>
            <a:ext uri="{FF2B5EF4-FFF2-40B4-BE49-F238E27FC236}">
              <a16:creationId xmlns:a16="http://schemas.microsoft.com/office/drawing/2014/main" id="{6A506FFB-7700-415E-A915-FB45F5DEF90A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83" name="TextBox 1382">
          <a:extLst>
            <a:ext uri="{FF2B5EF4-FFF2-40B4-BE49-F238E27FC236}">
              <a16:creationId xmlns:a16="http://schemas.microsoft.com/office/drawing/2014/main" id="{8E4CFFA6-7C33-4878-822E-1F8BD2F65C44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84" name="TextBox 1383">
          <a:extLst>
            <a:ext uri="{FF2B5EF4-FFF2-40B4-BE49-F238E27FC236}">
              <a16:creationId xmlns:a16="http://schemas.microsoft.com/office/drawing/2014/main" id="{48790941-9998-4E68-8196-ACB8622EFCB0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85" name="TextBox 1384">
          <a:extLst>
            <a:ext uri="{FF2B5EF4-FFF2-40B4-BE49-F238E27FC236}">
              <a16:creationId xmlns:a16="http://schemas.microsoft.com/office/drawing/2014/main" id="{42BEEB61-8F1B-4AB0-A76E-A3A22667AA30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86" name="TextBox 1385">
          <a:extLst>
            <a:ext uri="{FF2B5EF4-FFF2-40B4-BE49-F238E27FC236}">
              <a16:creationId xmlns:a16="http://schemas.microsoft.com/office/drawing/2014/main" id="{2978FAEB-8759-4F9E-AC23-8F0A9049003B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87" name="TextBox 1386">
          <a:extLst>
            <a:ext uri="{FF2B5EF4-FFF2-40B4-BE49-F238E27FC236}">
              <a16:creationId xmlns:a16="http://schemas.microsoft.com/office/drawing/2014/main" id="{497A9583-C2DE-4CB4-8406-628DCAE5F37D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88" name="TextBox 1387">
          <a:extLst>
            <a:ext uri="{FF2B5EF4-FFF2-40B4-BE49-F238E27FC236}">
              <a16:creationId xmlns:a16="http://schemas.microsoft.com/office/drawing/2014/main" id="{456CB71A-301D-4EAF-A7F9-9F2B9668E4BC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89" name="TextBox 1388">
          <a:extLst>
            <a:ext uri="{FF2B5EF4-FFF2-40B4-BE49-F238E27FC236}">
              <a16:creationId xmlns:a16="http://schemas.microsoft.com/office/drawing/2014/main" id="{CD349DE2-75C0-44FF-A079-E556F4D60BF5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90" name="TextBox 1389">
          <a:extLst>
            <a:ext uri="{FF2B5EF4-FFF2-40B4-BE49-F238E27FC236}">
              <a16:creationId xmlns:a16="http://schemas.microsoft.com/office/drawing/2014/main" id="{92B61689-7E73-42C3-9224-512AE82B1613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91" name="TextBox 1390">
          <a:extLst>
            <a:ext uri="{FF2B5EF4-FFF2-40B4-BE49-F238E27FC236}">
              <a16:creationId xmlns:a16="http://schemas.microsoft.com/office/drawing/2014/main" id="{898E76BC-FA97-49E1-A8AF-2C4239DBE29A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92" name="TextBox 1391">
          <a:extLst>
            <a:ext uri="{FF2B5EF4-FFF2-40B4-BE49-F238E27FC236}">
              <a16:creationId xmlns:a16="http://schemas.microsoft.com/office/drawing/2014/main" id="{17C70B77-6EBB-4AF7-906E-05B66FDA74C5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93" name="TextBox 1392">
          <a:extLst>
            <a:ext uri="{FF2B5EF4-FFF2-40B4-BE49-F238E27FC236}">
              <a16:creationId xmlns:a16="http://schemas.microsoft.com/office/drawing/2014/main" id="{5FBA650F-0B57-4191-8B0A-995A2D7805C7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94" name="TextBox 1393">
          <a:extLst>
            <a:ext uri="{FF2B5EF4-FFF2-40B4-BE49-F238E27FC236}">
              <a16:creationId xmlns:a16="http://schemas.microsoft.com/office/drawing/2014/main" id="{35FD915C-3C17-43A0-B82F-DC9A30A0CFDD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95" name="TextBox 1394">
          <a:extLst>
            <a:ext uri="{FF2B5EF4-FFF2-40B4-BE49-F238E27FC236}">
              <a16:creationId xmlns:a16="http://schemas.microsoft.com/office/drawing/2014/main" id="{4F97B7E0-C598-4501-88AF-C1E9BD31886A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96" name="TextBox 1395">
          <a:extLst>
            <a:ext uri="{FF2B5EF4-FFF2-40B4-BE49-F238E27FC236}">
              <a16:creationId xmlns:a16="http://schemas.microsoft.com/office/drawing/2014/main" id="{55B2AFF7-953D-4DF4-A919-52A9E2C538D3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97" name="TextBox 1396">
          <a:extLst>
            <a:ext uri="{FF2B5EF4-FFF2-40B4-BE49-F238E27FC236}">
              <a16:creationId xmlns:a16="http://schemas.microsoft.com/office/drawing/2014/main" id="{B36AF60A-73CA-4CE6-BDB3-47B5E88C0AEE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98" name="TextBox 1397">
          <a:extLst>
            <a:ext uri="{FF2B5EF4-FFF2-40B4-BE49-F238E27FC236}">
              <a16:creationId xmlns:a16="http://schemas.microsoft.com/office/drawing/2014/main" id="{5FB526C7-D77B-409C-A085-ABBC79E4E483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399" name="TextBox 1398">
          <a:extLst>
            <a:ext uri="{FF2B5EF4-FFF2-40B4-BE49-F238E27FC236}">
              <a16:creationId xmlns:a16="http://schemas.microsoft.com/office/drawing/2014/main" id="{285B4C6D-9454-45D6-8969-9152D64DB4E7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00" name="TextBox 1399">
          <a:extLst>
            <a:ext uri="{FF2B5EF4-FFF2-40B4-BE49-F238E27FC236}">
              <a16:creationId xmlns:a16="http://schemas.microsoft.com/office/drawing/2014/main" id="{53CA5C1A-5232-46CB-A4B3-185F1BF0FC8F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401" name="TextBox 1400">
          <a:extLst>
            <a:ext uri="{FF2B5EF4-FFF2-40B4-BE49-F238E27FC236}">
              <a16:creationId xmlns:a16="http://schemas.microsoft.com/office/drawing/2014/main" id="{889D4760-1207-4F49-85DC-BEC9E5F502CC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402" name="TextBox 1401">
          <a:extLst>
            <a:ext uri="{FF2B5EF4-FFF2-40B4-BE49-F238E27FC236}">
              <a16:creationId xmlns:a16="http://schemas.microsoft.com/office/drawing/2014/main" id="{AC8F043B-EEC9-43D2-915F-79B91028455B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403" name="TextBox 1402">
          <a:extLst>
            <a:ext uri="{FF2B5EF4-FFF2-40B4-BE49-F238E27FC236}">
              <a16:creationId xmlns:a16="http://schemas.microsoft.com/office/drawing/2014/main" id="{A57054F3-4B09-41D4-87DC-29D3C5C45A5E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404" name="TextBox 1403">
          <a:extLst>
            <a:ext uri="{FF2B5EF4-FFF2-40B4-BE49-F238E27FC236}">
              <a16:creationId xmlns:a16="http://schemas.microsoft.com/office/drawing/2014/main" id="{DC42E1E8-4773-4FB7-87F4-F5859E62FDE8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405" name="TextBox 1404">
          <a:extLst>
            <a:ext uri="{FF2B5EF4-FFF2-40B4-BE49-F238E27FC236}">
              <a16:creationId xmlns:a16="http://schemas.microsoft.com/office/drawing/2014/main" id="{34986575-37CD-45C9-965B-D9DC887D0F1C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406" name="TextBox 1405">
          <a:extLst>
            <a:ext uri="{FF2B5EF4-FFF2-40B4-BE49-F238E27FC236}">
              <a16:creationId xmlns:a16="http://schemas.microsoft.com/office/drawing/2014/main" id="{EA83C199-F62E-4AA3-BE1E-1551050D3FF6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407" name="TextBox 1406">
          <a:extLst>
            <a:ext uri="{FF2B5EF4-FFF2-40B4-BE49-F238E27FC236}">
              <a16:creationId xmlns:a16="http://schemas.microsoft.com/office/drawing/2014/main" id="{D083EB69-C76C-4395-B14D-4A138B34F757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08" name="TextBox 1407">
          <a:extLst>
            <a:ext uri="{FF2B5EF4-FFF2-40B4-BE49-F238E27FC236}">
              <a16:creationId xmlns:a16="http://schemas.microsoft.com/office/drawing/2014/main" id="{DBE9F4A8-BC06-40B7-AE20-1715229FEB84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09" name="TextBox 1408">
          <a:extLst>
            <a:ext uri="{FF2B5EF4-FFF2-40B4-BE49-F238E27FC236}">
              <a16:creationId xmlns:a16="http://schemas.microsoft.com/office/drawing/2014/main" id="{E95B8D9D-9FB5-48EE-8C89-76888BD78051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10" name="TextBox 1409">
          <a:extLst>
            <a:ext uri="{FF2B5EF4-FFF2-40B4-BE49-F238E27FC236}">
              <a16:creationId xmlns:a16="http://schemas.microsoft.com/office/drawing/2014/main" id="{9F4DA859-80DE-49EC-8010-256CFD2A3BDB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11" name="TextBox 1410">
          <a:extLst>
            <a:ext uri="{FF2B5EF4-FFF2-40B4-BE49-F238E27FC236}">
              <a16:creationId xmlns:a16="http://schemas.microsoft.com/office/drawing/2014/main" id="{CC1F3D9D-140F-4073-9A24-BB5AEDBE7C57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12" name="TextBox 1411">
          <a:extLst>
            <a:ext uri="{FF2B5EF4-FFF2-40B4-BE49-F238E27FC236}">
              <a16:creationId xmlns:a16="http://schemas.microsoft.com/office/drawing/2014/main" id="{612A0DB9-75ED-4C88-BA04-F93205ECD55B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13" name="TextBox 1412">
          <a:extLst>
            <a:ext uri="{FF2B5EF4-FFF2-40B4-BE49-F238E27FC236}">
              <a16:creationId xmlns:a16="http://schemas.microsoft.com/office/drawing/2014/main" id="{A214B4FE-F168-42D1-AF28-A27E7B3816A0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14" name="TextBox 1413">
          <a:extLst>
            <a:ext uri="{FF2B5EF4-FFF2-40B4-BE49-F238E27FC236}">
              <a16:creationId xmlns:a16="http://schemas.microsoft.com/office/drawing/2014/main" id="{CD1B1656-9F7D-4348-BC9D-96402FC4FD9B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15" name="TextBox 1414">
          <a:extLst>
            <a:ext uri="{FF2B5EF4-FFF2-40B4-BE49-F238E27FC236}">
              <a16:creationId xmlns:a16="http://schemas.microsoft.com/office/drawing/2014/main" id="{5B544450-269B-407D-A89E-9FA65A40E816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16" name="TextBox 1415">
          <a:extLst>
            <a:ext uri="{FF2B5EF4-FFF2-40B4-BE49-F238E27FC236}">
              <a16:creationId xmlns:a16="http://schemas.microsoft.com/office/drawing/2014/main" id="{D2D0220A-AB6E-4022-815C-CAB5CA7E79A9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17" name="TextBox 1416">
          <a:extLst>
            <a:ext uri="{FF2B5EF4-FFF2-40B4-BE49-F238E27FC236}">
              <a16:creationId xmlns:a16="http://schemas.microsoft.com/office/drawing/2014/main" id="{55C5F7FB-EF25-4659-865A-5C91C29C9962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18" name="TextBox 1417">
          <a:extLst>
            <a:ext uri="{FF2B5EF4-FFF2-40B4-BE49-F238E27FC236}">
              <a16:creationId xmlns:a16="http://schemas.microsoft.com/office/drawing/2014/main" id="{90535F14-8EF8-49BC-BCCB-39A300C4E7CE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19" name="TextBox 1418">
          <a:extLst>
            <a:ext uri="{FF2B5EF4-FFF2-40B4-BE49-F238E27FC236}">
              <a16:creationId xmlns:a16="http://schemas.microsoft.com/office/drawing/2014/main" id="{3617E970-5576-47C9-96A8-40CA2BA27664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20" name="TextBox 1419">
          <a:extLst>
            <a:ext uri="{FF2B5EF4-FFF2-40B4-BE49-F238E27FC236}">
              <a16:creationId xmlns:a16="http://schemas.microsoft.com/office/drawing/2014/main" id="{F27BA526-45FE-4BEE-A99E-436530E5CCD6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21" name="TextBox 1420">
          <a:extLst>
            <a:ext uri="{FF2B5EF4-FFF2-40B4-BE49-F238E27FC236}">
              <a16:creationId xmlns:a16="http://schemas.microsoft.com/office/drawing/2014/main" id="{8AB45808-68C7-4974-9656-2EA98604A8AE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22" name="TextBox 1421">
          <a:extLst>
            <a:ext uri="{FF2B5EF4-FFF2-40B4-BE49-F238E27FC236}">
              <a16:creationId xmlns:a16="http://schemas.microsoft.com/office/drawing/2014/main" id="{242AD892-80A0-4DB7-9A4B-ADD3DA064C18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23" name="TextBox 1422">
          <a:extLst>
            <a:ext uri="{FF2B5EF4-FFF2-40B4-BE49-F238E27FC236}">
              <a16:creationId xmlns:a16="http://schemas.microsoft.com/office/drawing/2014/main" id="{F732574F-BBC4-413B-B045-076656A06EAA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24" name="TextBox 1423">
          <a:extLst>
            <a:ext uri="{FF2B5EF4-FFF2-40B4-BE49-F238E27FC236}">
              <a16:creationId xmlns:a16="http://schemas.microsoft.com/office/drawing/2014/main" id="{38E54A15-4454-4CAA-9474-DDDEFF923C90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25" name="TextBox 1424">
          <a:extLst>
            <a:ext uri="{FF2B5EF4-FFF2-40B4-BE49-F238E27FC236}">
              <a16:creationId xmlns:a16="http://schemas.microsoft.com/office/drawing/2014/main" id="{7E47C31D-A978-476C-84A9-90A25ADFBE7D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26" name="TextBox 1425">
          <a:extLst>
            <a:ext uri="{FF2B5EF4-FFF2-40B4-BE49-F238E27FC236}">
              <a16:creationId xmlns:a16="http://schemas.microsoft.com/office/drawing/2014/main" id="{486854DC-CC10-45B6-9CE2-026E3438B54C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27" name="TextBox 1426">
          <a:extLst>
            <a:ext uri="{FF2B5EF4-FFF2-40B4-BE49-F238E27FC236}">
              <a16:creationId xmlns:a16="http://schemas.microsoft.com/office/drawing/2014/main" id="{EB85DD86-11B3-44E2-A64B-E6C48CF10FFF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28" name="TextBox 1427">
          <a:extLst>
            <a:ext uri="{FF2B5EF4-FFF2-40B4-BE49-F238E27FC236}">
              <a16:creationId xmlns:a16="http://schemas.microsoft.com/office/drawing/2014/main" id="{D2C39A93-5E8A-4348-8799-40D9C9B5250B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429" name="TextBox 1428">
          <a:extLst>
            <a:ext uri="{FF2B5EF4-FFF2-40B4-BE49-F238E27FC236}">
              <a16:creationId xmlns:a16="http://schemas.microsoft.com/office/drawing/2014/main" id="{AAE13D6C-2B2D-4184-9F16-209069D6CB30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430" name="TextBox 1429">
          <a:extLst>
            <a:ext uri="{FF2B5EF4-FFF2-40B4-BE49-F238E27FC236}">
              <a16:creationId xmlns:a16="http://schemas.microsoft.com/office/drawing/2014/main" id="{9167D3AF-DED0-411E-B31F-E44965D9F4A1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431" name="TextBox 1430">
          <a:extLst>
            <a:ext uri="{FF2B5EF4-FFF2-40B4-BE49-F238E27FC236}">
              <a16:creationId xmlns:a16="http://schemas.microsoft.com/office/drawing/2014/main" id="{D6F1122D-7F74-4DF4-AB01-262DB2F65DAD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432" name="TextBox 1431">
          <a:extLst>
            <a:ext uri="{FF2B5EF4-FFF2-40B4-BE49-F238E27FC236}">
              <a16:creationId xmlns:a16="http://schemas.microsoft.com/office/drawing/2014/main" id="{8A5A2949-8ADE-4C86-A0C9-BB5D1D83DC66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433" name="TextBox 1432">
          <a:extLst>
            <a:ext uri="{FF2B5EF4-FFF2-40B4-BE49-F238E27FC236}">
              <a16:creationId xmlns:a16="http://schemas.microsoft.com/office/drawing/2014/main" id="{C99244F5-B057-4A3F-AF06-08A21DD17C20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434" name="TextBox 1433">
          <a:extLst>
            <a:ext uri="{FF2B5EF4-FFF2-40B4-BE49-F238E27FC236}">
              <a16:creationId xmlns:a16="http://schemas.microsoft.com/office/drawing/2014/main" id="{B6C281D3-A198-4F91-89B5-20BDF3048DFB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435" name="TextBox 1434">
          <a:extLst>
            <a:ext uri="{FF2B5EF4-FFF2-40B4-BE49-F238E27FC236}">
              <a16:creationId xmlns:a16="http://schemas.microsoft.com/office/drawing/2014/main" id="{9C418DC7-A8A1-4B41-A874-1A25E57E48FE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36" name="TextBox 1435">
          <a:extLst>
            <a:ext uri="{FF2B5EF4-FFF2-40B4-BE49-F238E27FC236}">
              <a16:creationId xmlns:a16="http://schemas.microsoft.com/office/drawing/2014/main" id="{CCA22535-0546-4C60-8AE6-071FB7676022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37" name="TextBox 1436">
          <a:extLst>
            <a:ext uri="{FF2B5EF4-FFF2-40B4-BE49-F238E27FC236}">
              <a16:creationId xmlns:a16="http://schemas.microsoft.com/office/drawing/2014/main" id="{4C2539A4-3930-40D6-8FB5-BEAE5CD28A85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38" name="TextBox 1437">
          <a:extLst>
            <a:ext uri="{FF2B5EF4-FFF2-40B4-BE49-F238E27FC236}">
              <a16:creationId xmlns:a16="http://schemas.microsoft.com/office/drawing/2014/main" id="{7C9B6D19-1B05-44DE-8C34-AD4DAD1F582F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39" name="TextBox 1438">
          <a:extLst>
            <a:ext uri="{FF2B5EF4-FFF2-40B4-BE49-F238E27FC236}">
              <a16:creationId xmlns:a16="http://schemas.microsoft.com/office/drawing/2014/main" id="{6A3442F2-DB88-43CF-BA73-A67E3D9F4DB1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40" name="TextBox 1439">
          <a:extLst>
            <a:ext uri="{FF2B5EF4-FFF2-40B4-BE49-F238E27FC236}">
              <a16:creationId xmlns:a16="http://schemas.microsoft.com/office/drawing/2014/main" id="{4E681593-B00F-4463-8B65-C76EFBFAA514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41" name="TextBox 1440">
          <a:extLst>
            <a:ext uri="{FF2B5EF4-FFF2-40B4-BE49-F238E27FC236}">
              <a16:creationId xmlns:a16="http://schemas.microsoft.com/office/drawing/2014/main" id="{63956ED1-1B37-4EB6-A0AE-3D1AD00772BA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42" name="TextBox 1441">
          <a:extLst>
            <a:ext uri="{FF2B5EF4-FFF2-40B4-BE49-F238E27FC236}">
              <a16:creationId xmlns:a16="http://schemas.microsoft.com/office/drawing/2014/main" id="{5088CEF1-FEEB-452C-AA27-121F7E32582D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43" name="TextBox 1442">
          <a:extLst>
            <a:ext uri="{FF2B5EF4-FFF2-40B4-BE49-F238E27FC236}">
              <a16:creationId xmlns:a16="http://schemas.microsoft.com/office/drawing/2014/main" id="{38C0EE25-09AA-43E7-88B8-024100725D31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44" name="TextBox 1443">
          <a:extLst>
            <a:ext uri="{FF2B5EF4-FFF2-40B4-BE49-F238E27FC236}">
              <a16:creationId xmlns:a16="http://schemas.microsoft.com/office/drawing/2014/main" id="{5EF516BD-FCBA-406C-9727-196033226F92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45" name="TextBox 1444">
          <a:extLst>
            <a:ext uri="{FF2B5EF4-FFF2-40B4-BE49-F238E27FC236}">
              <a16:creationId xmlns:a16="http://schemas.microsoft.com/office/drawing/2014/main" id="{988494D7-C201-4A24-9C16-6A9263537BBC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46" name="TextBox 1445">
          <a:extLst>
            <a:ext uri="{FF2B5EF4-FFF2-40B4-BE49-F238E27FC236}">
              <a16:creationId xmlns:a16="http://schemas.microsoft.com/office/drawing/2014/main" id="{A8EA5FF9-A7E2-4433-9A67-EF2FBCE9780D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47" name="TextBox 1446">
          <a:extLst>
            <a:ext uri="{FF2B5EF4-FFF2-40B4-BE49-F238E27FC236}">
              <a16:creationId xmlns:a16="http://schemas.microsoft.com/office/drawing/2014/main" id="{CAA70EAB-B073-4A79-AA2C-0E8A20E2DB5A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48" name="TextBox 1447">
          <a:extLst>
            <a:ext uri="{FF2B5EF4-FFF2-40B4-BE49-F238E27FC236}">
              <a16:creationId xmlns:a16="http://schemas.microsoft.com/office/drawing/2014/main" id="{01FB7008-5340-4E12-9E9A-E33115C50D79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49" name="TextBox 1448">
          <a:extLst>
            <a:ext uri="{FF2B5EF4-FFF2-40B4-BE49-F238E27FC236}">
              <a16:creationId xmlns:a16="http://schemas.microsoft.com/office/drawing/2014/main" id="{45E1D7AE-F0B3-4F46-9EDB-EF7A16841871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50" name="TextBox 1449">
          <a:extLst>
            <a:ext uri="{FF2B5EF4-FFF2-40B4-BE49-F238E27FC236}">
              <a16:creationId xmlns:a16="http://schemas.microsoft.com/office/drawing/2014/main" id="{C36E70D9-930E-47DD-A201-6CF9C564D6C4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51" name="TextBox 1450">
          <a:extLst>
            <a:ext uri="{FF2B5EF4-FFF2-40B4-BE49-F238E27FC236}">
              <a16:creationId xmlns:a16="http://schemas.microsoft.com/office/drawing/2014/main" id="{DC05D961-CE0E-4EF5-8812-F7250F6075B5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52" name="TextBox 1451">
          <a:extLst>
            <a:ext uri="{FF2B5EF4-FFF2-40B4-BE49-F238E27FC236}">
              <a16:creationId xmlns:a16="http://schemas.microsoft.com/office/drawing/2014/main" id="{E934F1EC-4900-4D75-9E12-9684CE0FA180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53" name="TextBox 1452">
          <a:extLst>
            <a:ext uri="{FF2B5EF4-FFF2-40B4-BE49-F238E27FC236}">
              <a16:creationId xmlns:a16="http://schemas.microsoft.com/office/drawing/2014/main" id="{E5C7A9F9-796F-43A1-820A-22119DDD807A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54" name="TextBox 1453">
          <a:extLst>
            <a:ext uri="{FF2B5EF4-FFF2-40B4-BE49-F238E27FC236}">
              <a16:creationId xmlns:a16="http://schemas.microsoft.com/office/drawing/2014/main" id="{F0791F77-5A62-4F73-8EB9-E206A7EBBE22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55" name="TextBox 1454">
          <a:extLst>
            <a:ext uri="{FF2B5EF4-FFF2-40B4-BE49-F238E27FC236}">
              <a16:creationId xmlns:a16="http://schemas.microsoft.com/office/drawing/2014/main" id="{428F3F17-F8F0-4BDF-993D-035743FEC08A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56" name="TextBox 1455">
          <a:extLst>
            <a:ext uri="{FF2B5EF4-FFF2-40B4-BE49-F238E27FC236}">
              <a16:creationId xmlns:a16="http://schemas.microsoft.com/office/drawing/2014/main" id="{325839DA-7C04-417C-9D52-AB32190C2846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457" name="TextBox 1456">
          <a:extLst>
            <a:ext uri="{FF2B5EF4-FFF2-40B4-BE49-F238E27FC236}">
              <a16:creationId xmlns:a16="http://schemas.microsoft.com/office/drawing/2014/main" id="{5CC18082-AD41-4457-B747-491CC80B3888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458" name="TextBox 1457">
          <a:extLst>
            <a:ext uri="{FF2B5EF4-FFF2-40B4-BE49-F238E27FC236}">
              <a16:creationId xmlns:a16="http://schemas.microsoft.com/office/drawing/2014/main" id="{4CA95A41-E2AF-47CE-8391-7101516D52BB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459" name="TextBox 1458">
          <a:extLst>
            <a:ext uri="{FF2B5EF4-FFF2-40B4-BE49-F238E27FC236}">
              <a16:creationId xmlns:a16="http://schemas.microsoft.com/office/drawing/2014/main" id="{01581677-5C11-4415-90CC-C069561208D1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460" name="TextBox 1459">
          <a:extLst>
            <a:ext uri="{FF2B5EF4-FFF2-40B4-BE49-F238E27FC236}">
              <a16:creationId xmlns:a16="http://schemas.microsoft.com/office/drawing/2014/main" id="{5C342E8D-B1B8-46BA-95EF-C751E611C463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461" name="TextBox 1460">
          <a:extLst>
            <a:ext uri="{FF2B5EF4-FFF2-40B4-BE49-F238E27FC236}">
              <a16:creationId xmlns:a16="http://schemas.microsoft.com/office/drawing/2014/main" id="{0892BD8B-3451-4FD4-8D94-9F1D71B6E3E8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462" name="TextBox 1461">
          <a:extLst>
            <a:ext uri="{FF2B5EF4-FFF2-40B4-BE49-F238E27FC236}">
              <a16:creationId xmlns:a16="http://schemas.microsoft.com/office/drawing/2014/main" id="{77EBC4C7-97F0-45A9-B140-EDA4BBE90895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463" name="TextBox 1462">
          <a:extLst>
            <a:ext uri="{FF2B5EF4-FFF2-40B4-BE49-F238E27FC236}">
              <a16:creationId xmlns:a16="http://schemas.microsoft.com/office/drawing/2014/main" id="{56FC5540-EF7D-4F58-8C46-BADA68958BC2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64" name="TextBox 1463">
          <a:extLst>
            <a:ext uri="{FF2B5EF4-FFF2-40B4-BE49-F238E27FC236}">
              <a16:creationId xmlns:a16="http://schemas.microsoft.com/office/drawing/2014/main" id="{895D4AD3-C1D5-4218-920D-E888185F2D25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65" name="TextBox 1464">
          <a:extLst>
            <a:ext uri="{FF2B5EF4-FFF2-40B4-BE49-F238E27FC236}">
              <a16:creationId xmlns:a16="http://schemas.microsoft.com/office/drawing/2014/main" id="{4E534433-8723-47B4-BCE6-5FB02825D59C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66" name="TextBox 1465">
          <a:extLst>
            <a:ext uri="{FF2B5EF4-FFF2-40B4-BE49-F238E27FC236}">
              <a16:creationId xmlns:a16="http://schemas.microsoft.com/office/drawing/2014/main" id="{0942B4BA-1656-4B80-B461-78BAC975170B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67" name="TextBox 1466">
          <a:extLst>
            <a:ext uri="{FF2B5EF4-FFF2-40B4-BE49-F238E27FC236}">
              <a16:creationId xmlns:a16="http://schemas.microsoft.com/office/drawing/2014/main" id="{78192B9C-B7D3-443E-B07A-BFD219E5F390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68" name="TextBox 1467">
          <a:extLst>
            <a:ext uri="{FF2B5EF4-FFF2-40B4-BE49-F238E27FC236}">
              <a16:creationId xmlns:a16="http://schemas.microsoft.com/office/drawing/2014/main" id="{B0EF6132-2F69-4766-A167-BE3CE811B061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69" name="TextBox 1468">
          <a:extLst>
            <a:ext uri="{FF2B5EF4-FFF2-40B4-BE49-F238E27FC236}">
              <a16:creationId xmlns:a16="http://schemas.microsoft.com/office/drawing/2014/main" id="{8E4314C4-68CD-4631-AFDD-272E74EA535B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70" name="TextBox 1469">
          <a:extLst>
            <a:ext uri="{FF2B5EF4-FFF2-40B4-BE49-F238E27FC236}">
              <a16:creationId xmlns:a16="http://schemas.microsoft.com/office/drawing/2014/main" id="{C8BEA39A-FC72-47E9-BC92-C99D2F6FD4BF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71" name="TextBox 1470">
          <a:extLst>
            <a:ext uri="{FF2B5EF4-FFF2-40B4-BE49-F238E27FC236}">
              <a16:creationId xmlns:a16="http://schemas.microsoft.com/office/drawing/2014/main" id="{8BABE564-0E64-4BE2-87A6-B15943272F62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72" name="TextBox 1471">
          <a:extLst>
            <a:ext uri="{FF2B5EF4-FFF2-40B4-BE49-F238E27FC236}">
              <a16:creationId xmlns:a16="http://schemas.microsoft.com/office/drawing/2014/main" id="{3907D08F-3D24-46F0-9F2F-5C2E97B70351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73" name="TextBox 1472">
          <a:extLst>
            <a:ext uri="{FF2B5EF4-FFF2-40B4-BE49-F238E27FC236}">
              <a16:creationId xmlns:a16="http://schemas.microsoft.com/office/drawing/2014/main" id="{BEA46258-D93B-4834-A834-81354C2C9B10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74" name="TextBox 1473">
          <a:extLst>
            <a:ext uri="{FF2B5EF4-FFF2-40B4-BE49-F238E27FC236}">
              <a16:creationId xmlns:a16="http://schemas.microsoft.com/office/drawing/2014/main" id="{E143A80E-5979-4689-A648-D5894171BE99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75" name="TextBox 1474">
          <a:extLst>
            <a:ext uri="{FF2B5EF4-FFF2-40B4-BE49-F238E27FC236}">
              <a16:creationId xmlns:a16="http://schemas.microsoft.com/office/drawing/2014/main" id="{06ED2C8D-B436-4C85-A682-1C1483A882CA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76" name="TextBox 1475">
          <a:extLst>
            <a:ext uri="{FF2B5EF4-FFF2-40B4-BE49-F238E27FC236}">
              <a16:creationId xmlns:a16="http://schemas.microsoft.com/office/drawing/2014/main" id="{3E6D6848-114F-46F7-AB45-1292C904B1DB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77" name="TextBox 1476">
          <a:extLst>
            <a:ext uri="{FF2B5EF4-FFF2-40B4-BE49-F238E27FC236}">
              <a16:creationId xmlns:a16="http://schemas.microsoft.com/office/drawing/2014/main" id="{1C729474-7288-4398-91D6-B95ED13E0C1D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78" name="TextBox 1477">
          <a:extLst>
            <a:ext uri="{FF2B5EF4-FFF2-40B4-BE49-F238E27FC236}">
              <a16:creationId xmlns:a16="http://schemas.microsoft.com/office/drawing/2014/main" id="{AED09A88-04F5-41B4-B436-1E75160D0E35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79" name="TextBox 1478">
          <a:extLst>
            <a:ext uri="{FF2B5EF4-FFF2-40B4-BE49-F238E27FC236}">
              <a16:creationId xmlns:a16="http://schemas.microsoft.com/office/drawing/2014/main" id="{C2E299EB-84D5-4C14-B0C9-15E11E07FF8F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80" name="TextBox 1479">
          <a:extLst>
            <a:ext uri="{FF2B5EF4-FFF2-40B4-BE49-F238E27FC236}">
              <a16:creationId xmlns:a16="http://schemas.microsoft.com/office/drawing/2014/main" id="{470D03C9-3436-45F3-A27C-7807FC11DAF3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81" name="TextBox 1480">
          <a:extLst>
            <a:ext uri="{FF2B5EF4-FFF2-40B4-BE49-F238E27FC236}">
              <a16:creationId xmlns:a16="http://schemas.microsoft.com/office/drawing/2014/main" id="{9A434598-87E4-415E-A9B5-6EA69D9F2B2D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82" name="TextBox 1481">
          <a:extLst>
            <a:ext uri="{FF2B5EF4-FFF2-40B4-BE49-F238E27FC236}">
              <a16:creationId xmlns:a16="http://schemas.microsoft.com/office/drawing/2014/main" id="{7574B534-9798-4BC0-A545-EB1DB1DBE96C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83" name="TextBox 1482">
          <a:extLst>
            <a:ext uri="{FF2B5EF4-FFF2-40B4-BE49-F238E27FC236}">
              <a16:creationId xmlns:a16="http://schemas.microsoft.com/office/drawing/2014/main" id="{CBE7CB3D-CAE3-47C1-B8FA-341FDBEA8E11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84" name="TextBox 1483">
          <a:extLst>
            <a:ext uri="{FF2B5EF4-FFF2-40B4-BE49-F238E27FC236}">
              <a16:creationId xmlns:a16="http://schemas.microsoft.com/office/drawing/2014/main" id="{22FE1431-7AB3-4B92-BAA0-BE00933377C2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485" name="TextBox 1484">
          <a:extLst>
            <a:ext uri="{FF2B5EF4-FFF2-40B4-BE49-F238E27FC236}">
              <a16:creationId xmlns:a16="http://schemas.microsoft.com/office/drawing/2014/main" id="{32958406-D676-4F18-8716-56B999AAD8AA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486" name="TextBox 1485">
          <a:extLst>
            <a:ext uri="{FF2B5EF4-FFF2-40B4-BE49-F238E27FC236}">
              <a16:creationId xmlns:a16="http://schemas.microsoft.com/office/drawing/2014/main" id="{4F2A7821-19CA-47A6-B97F-B14C718A0E52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487" name="TextBox 1486">
          <a:extLst>
            <a:ext uri="{FF2B5EF4-FFF2-40B4-BE49-F238E27FC236}">
              <a16:creationId xmlns:a16="http://schemas.microsoft.com/office/drawing/2014/main" id="{C7046518-0593-4E46-AF6E-79C51CF4855F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488" name="TextBox 1487">
          <a:extLst>
            <a:ext uri="{FF2B5EF4-FFF2-40B4-BE49-F238E27FC236}">
              <a16:creationId xmlns:a16="http://schemas.microsoft.com/office/drawing/2014/main" id="{5AED8127-4277-46AC-B919-E1A497F5E080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489" name="TextBox 1488">
          <a:extLst>
            <a:ext uri="{FF2B5EF4-FFF2-40B4-BE49-F238E27FC236}">
              <a16:creationId xmlns:a16="http://schemas.microsoft.com/office/drawing/2014/main" id="{B5CC1F95-20ED-4086-ADB4-0ADB368E5AEF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490" name="TextBox 1489">
          <a:extLst>
            <a:ext uri="{FF2B5EF4-FFF2-40B4-BE49-F238E27FC236}">
              <a16:creationId xmlns:a16="http://schemas.microsoft.com/office/drawing/2014/main" id="{D90614EE-EDBB-4B2F-A09A-680E43617BC5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491" name="TextBox 1490">
          <a:extLst>
            <a:ext uri="{FF2B5EF4-FFF2-40B4-BE49-F238E27FC236}">
              <a16:creationId xmlns:a16="http://schemas.microsoft.com/office/drawing/2014/main" id="{86ADFAA2-B13C-4D2A-828A-DA84C180E9E9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92" name="TextBox 1491">
          <a:extLst>
            <a:ext uri="{FF2B5EF4-FFF2-40B4-BE49-F238E27FC236}">
              <a16:creationId xmlns:a16="http://schemas.microsoft.com/office/drawing/2014/main" id="{85F7A0D5-2F85-4754-8999-3C650348EA20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93" name="TextBox 1492">
          <a:extLst>
            <a:ext uri="{FF2B5EF4-FFF2-40B4-BE49-F238E27FC236}">
              <a16:creationId xmlns:a16="http://schemas.microsoft.com/office/drawing/2014/main" id="{16CC507F-ECF6-47E7-A20A-497D149D4299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94" name="TextBox 1493">
          <a:extLst>
            <a:ext uri="{FF2B5EF4-FFF2-40B4-BE49-F238E27FC236}">
              <a16:creationId xmlns:a16="http://schemas.microsoft.com/office/drawing/2014/main" id="{D5C197BE-D16F-4600-8631-B68100AD8A8A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95" name="TextBox 1494">
          <a:extLst>
            <a:ext uri="{FF2B5EF4-FFF2-40B4-BE49-F238E27FC236}">
              <a16:creationId xmlns:a16="http://schemas.microsoft.com/office/drawing/2014/main" id="{57BCF5D8-6A6C-46C6-A140-1F15AAD47257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96" name="TextBox 1495">
          <a:extLst>
            <a:ext uri="{FF2B5EF4-FFF2-40B4-BE49-F238E27FC236}">
              <a16:creationId xmlns:a16="http://schemas.microsoft.com/office/drawing/2014/main" id="{85764F5D-686F-494E-AB38-6063B8B4CCAF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97" name="TextBox 1496">
          <a:extLst>
            <a:ext uri="{FF2B5EF4-FFF2-40B4-BE49-F238E27FC236}">
              <a16:creationId xmlns:a16="http://schemas.microsoft.com/office/drawing/2014/main" id="{A6849C9A-581C-40EF-9FBC-53F7CFEBC4A8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98" name="TextBox 1497">
          <a:extLst>
            <a:ext uri="{FF2B5EF4-FFF2-40B4-BE49-F238E27FC236}">
              <a16:creationId xmlns:a16="http://schemas.microsoft.com/office/drawing/2014/main" id="{C955E38D-52F4-49FD-9CC5-74C607716F29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499" name="TextBox 1498">
          <a:extLst>
            <a:ext uri="{FF2B5EF4-FFF2-40B4-BE49-F238E27FC236}">
              <a16:creationId xmlns:a16="http://schemas.microsoft.com/office/drawing/2014/main" id="{C0C9D641-6D6B-479E-A528-3178E1CD47B4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500" name="TextBox 1499">
          <a:extLst>
            <a:ext uri="{FF2B5EF4-FFF2-40B4-BE49-F238E27FC236}">
              <a16:creationId xmlns:a16="http://schemas.microsoft.com/office/drawing/2014/main" id="{D59395A6-8E7A-4FBA-B1AE-79F2C9096A06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501" name="TextBox 1500">
          <a:extLst>
            <a:ext uri="{FF2B5EF4-FFF2-40B4-BE49-F238E27FC236}">
              <a16:creationId xmlns:a16="http://schemas.microsoft.com/office/drawing/2014/main" id="{6D4BFE65-211D-49CA-8FF4-23FF04C75431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502" name="TextBox 1501">
          <a:extLst>
            <a:ext uri="{FF2B5EF4-FFF2-40B4-BE49-F238E27FC236}">
              <a16:creationId xmlns:a16="http://schemas.microsoft.com/office/drawing/2014/main" id="{6E249377-843C-49FD-A21A-7F51940C5D24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503" name="TextBox 1502">
          <a:extLst>
            <a:ext uri="{FF2B5EF4-FFF2-40B4-BE49-F238E27FC236}">
              <a16:creationId xmlns:a16="http://schemas.microsoft.com/office/drawing/2014/main" id="{1666316F-9E86-4141-A8F5-7869874D0ECD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504" name="TextBox 1503">
          <a:extLst>
            <a:ext uri="{FF2B5EF4-FFF2-40B4-BE49-F238E27FC236}">
              <a16:creationId xmlns:a16="http://schemas.microsoft.com/office/drawing/2014/main" id="{6767DBBB-1527-4AD5-8E50-FEACC01C2235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505" name="TextBox 1504">
          <a:extLst>
            <a:ext uri="{FF2B5EF4-FFF2-40B4-BE49-F238E27FC236}">
              <a16:creationId xmlns:a16="http://schemas.microsoft.com/office/drawing/2014/main" id="{2771A63B-67D1-4A7C-806B-FD629BA88A03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506" name="TextBox 1505">
          <a:extLst>
            <a:ext uri="{FF2B5EF4-FFF2-40B4-BE49-F238E27FC236}">
              <a16:creationId xmlns:a16="http://schemas.microsoft.com/office/drawing/2014/main" id="{47807EAF-B847-4240-8AEE-4AEDD9587841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507" name="TextBox 1506">
          <a:extLst>
            <a:ext uri="{FF2B5EF4-FFF2-40B4-BE49-F238E27FC236}">
              <a16:creationId xmlns:a16="http://schemas.microsoft.com/office/drawing/2014/main" id="{8644CACF-5B38-4AD2-AEA2-9B18EAF79594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508" name="TextBox 1507">
          <a:extLst>
            <a:ext uri="{FF2B5EF4-FFF2-40B4-BE49-F238E27FC236}">
              <a16:creationId xmlns:a16="http://schemas.microsoft.com/office/drawing/2014/main" id="{8BEE8667-A185-488A-AC33-F215A135B0F5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509" name="TextBox 1508">
          <a:extLst>
            <a:ext uri="{FF2B5EF4-FFF2-40B4-BE49-F238E27FC236}">
              <a16:creationId xmlns:a16="http://schemas.microsoft.com/office/drawing/2014/main" id="{7F76FE12-1D54-4C3D-AB49-61B8797CC3FF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510" name="TextBox 1509">
          <a:extLst>
            <a:ext uri="{FF2B5EF4-FFF2-40B4-BE49-F238E27FC236}">
              <a16:creationId xmlns:a16="http://schemas.microsoft.com/office/drawing/2014/main" id="{C2FEC5B2-FD41-4514-A78F-1E24D9000CFA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511" name="TextBox 1510">
          <a:extLst>
            <a:ext uri="{FF2B5EF4-FFF2-40B4-BE49-F238E27FC236}">
              <a16:creationId xmlns:a16="http://schemas.microsoft.com/office/drawing/2014/main" id="{7CE651C6-F10D-4D60-9A22-6852257BD40D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512" name="TextBox 1511">
          <a:extLst>
            <a:ext uri="{FF2B5EF4-FFF2-40B4-BE49-F238E27FC236}">
              <a16:creationId xmlns:a16="http://schemas.microsoft.com/office/drawing/2014/main" id="{6FEC177F-0285-4D13-81DB-70339A33914C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513" name="TextBox 1512">
          <a:extLst>
            <a:ext uri="{FF2B5EF4-FFF2-40B4-BE49-F238E27FC236}">
              <a16:creationId xmlns:a16="http://schemas.microsoft.com/office/drawing/2014/main" id="{32CFAD2B-CB09-4911-B73C-71F8D27D16D3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514" name="TextBox 1513">
          <a:extLst>
            <a:ext uri="{FF2B5EF4-FFF2-40B4-BE49-F238E27FC236}">
              <a16:creationId xmlns:a16="http://schemas.microsoft.com/office/drawing/2014/main" id="{E9B80320-3947-46DE-867B-A118C6B4E4E8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515" name="TextBox 1514">
          <a:extLst>
            <a:ext uri="{FF2B5EF4-FFF2-40B4-BE49-F238E27FC236}">
              <a16:creationId xmlns:a16="http://schemas.microsoft.com/office/drawing/2014/main" id="{3855ADB6-35F0-4BFE-8205-E16AD750DF3C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516" name="TextBox 1515">
          <a:extLst>
            <a:ext uri="{FF2B5EF4-FFF2-40B4-BE49-F238E27FC236}">
              <a16:creationId xmlns:a16="http://schemas.microsoft.com/office/drawing/2014/main" id="{4543E438-BEEE-4C0A-8C03-1B1001BFD8D3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517" name="TextBox 1516">
          <a:extLst>
            <a:ext uri="{FF2B5EF4-FFF2-40B4-BE49-F238E27FC236}">
              <a16:creationId xmlns:a16="http://schemas.microsoft.com/office/drawing/2014/main" id="{EC64D15C-DC7D-421F-9753-259A825DD276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518" name="TextBox 1517">
          <a:extLst>
            <a:ext uri="{FF2B5EF4-FFF2-40B4-BE49-F238E27FC236}">
              <a16:creationId xmlns:a16="http://schemas.microsoft.com/office/drawing/2014/main" id="{84E9C410-7DEB-4A9F-A64F-7149061E2F2C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10</xdr:col>
      <xdr:colOff>409575</xdr:colOff>
      <xdr:row>86</xdr:row>
      <xdr:rowOff>0</xdr:rowOff>
    </xdr:from>
    <xdr:ext cx="184731" cy="264560"/>
    <xdr:sp macro="" textlink="">
      <xdr:nvSpPr>
        <xdr:cNvPr id="1519" name="TextBox 1518">
          <a:extLst>
            <a:ext uri="{FF2B5EF4-FFF2-40B4-BE49-F238E27FC236}">
              <a16:creationId xmlns:a16="http://schemas.microsoft.com/office/drawing/2014/main" id="{771E1344-35E7-4718-88A3-AADB5C6DCF32}"/>
            </a:ext>
          </a:extLst>
        </xdr:cNvPr>
        <xdr:cNvSpPr txBox="1"/>
      </xdr:nvSpPr>
      <xdr:spPr>
        <a:xfrm>
          <a:off x="65341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45</xdr:col>
      <xdr:colOff>2168338</xdr:colOff>
      <xdr:row>86</xdr:row>
      <xdr:rowOff>0</xdr:rowOff>
    </xdr:from>
    <xdr:ext cx="184731" cy="264560"/>
    <xdr:sp macro="" textlink="">
      <xdr:nvSpPr>
        <xdr:cNvPr id="1520" name="TextBox 1519">
          <a:extLst>
            <a:ext uri="{FF2B5EF4-FFF2-40B4-BE49-F238E27FC236}">
              <a16:creationId xmlns:a16="http://schemas.microsoft.com/office/drawing/2014/main" id="{2B08C929-294D-4B88-A230-724FF2B884CB}"/>
            </a:ext>
          </a:extLst>
        </xdr:cNvPr>
        <xdr:cNvSpPr txBox="1"/>
      </xdr:nvSpPr>
      <xdr:spPr>
        <a:xfrm>
          <a:off x="19846738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521" name="TextBox 1520">
          <a:extLst>
            <a:ext uri="{FF2B5EF4-FFF2-40B4-BE49-F238E27FC236}">
              <a16:creationId xmlns:a16="http://schemas.microsoft.com/office/drawing/2014/main" id="{20AD510B-5CE3-4D9C-95A7-4D3DCDA17829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522" name="TextBox 1521">
          <a:extLst>
            <a:ext uri="{FF2B5EF4-FFF2-40B4-BE49-F238E27FC236}">
              <a16:creationId xmlns:a16="http://schemas.microsoft.com/office/drawing/2014/main" id="{77CEDC4D-BB75-4952-9D1A-47C5F2921B21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523" name="TextBox 1522">
          <a:extLst>
            <a:ext uri="{FF2B5EF4-FFF2-40B4-BE49-F238E27FC236}">
              <a16:creationId xmlns:a16="http://schemas.microsoft.com/office/drawing/2014/main" id="{4F4C8ED4-5E4A-4A09-9D4F-E4C8B5DA9FAC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524" name="TextBox 1523">
          <a:extLst>
            <a:ext uri="{FF2B5EF4-FFF2-40B4-BE49-F238E27FC236}">
              <a16:creationId xmlns:a16="http://schemas.microsoft.com/office/drawing/2014/main" id="{AB0D3432-F75C-4B89-A951-CD92467DD338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525" name="TextBox 1524">
          <a:extLst>
            <a:ext uri="{FF2B5EF4-FFF2-40B4-BE49-F238E27FC236}">
              <a16:creationId xmlns:a16="http://schemas.microsoft.com/office/drawing/2014/main" id="{A2849935-2645-474E-9D00-A4210D9F4A08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526" name="TextBox 1525">
          <a:extLst>
            <a:ext uri="{FF2B5EF4-FFF2-40B4-BE49-F238E27FC236}">
              <a16:creationId xmlns:a16="http://schemas.microsoft.com/office/drawing/2014/main" id="{4ED0F0C1-8CED-42E6-8C78-B03D251182F3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527" name="TextBox 1526">
          <a:extLst>
            <a:ext uri="{FF2B5EF4-FFF2-40B4-BE49-F238E27FC236}">
              <a16:creationId xmlns:a16="http://schemas.microsoft.com/office/drawing/2014/main" id="{6D004E28-F79A-4AA4-99E1-2834D66C5373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528" name="TextBox 1527">
          <a:extLst>
            <a:ext uri="{FF2B5EF4-FFF2-40B4-BE49-F238E27FC236}">
              <a16:creationId xmlns:a16="http://schemas.microsoft.com/office/drawing/2014/main" id="{3D9848EE-B3AB-4C72-99A5-A4D1B31911E6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529" name="TextBox 1528">
          <a:extLst>
            <a:ext uri="{FF2B5EF4-FFF2-40B4-BE49-F238E27FC236}">
              <a16:creationId xmlns:a16="http://schemas.microsoft.com/office/drawing/2014/main" id="{5CECAF9C-32AD-448F-8A34-EB2404FC5B45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530" name="TextBox 1529">
          <a:extLst>
            <a:ext uri="{FF2B5EF4-FFF2-40B4-BE49-F238E27FC236}">
              <a16:creationId xmlns:a16="http://schemas.microsoft.com/office/drawing/2014/main" id="{91904F6E-A768-4D58-8539-2C3CA904304E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531" name="TextBox 1530">
          <a:extLst>
            <a:ext uri="{FF2B5EF4-FFF2-40B4-BE49-F238E27FC236}">
              <a16:creationId xmlns:a16="http://schemas.microsoft.com/office/drawing/2014/main" id="{DD60CAA3-FC28-4DDD-8457-1E00A3778E29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532" name="TextBox 1531">
          <a:extLst>
            <a:ext uri="{FF2B5EF4-FFF2-40B4-BE49-F238E27FC236}">
              <a16:creationId xmlns:a16="http://schemas.microsoft.com/office/drawing/2014/main" id="{AF9E13C1-981D-4B70-9572-DB23784D71C5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533" name="TextBox 1532">
          <a:extLst>
            <a:ext uri="{FF2B5EF4-FFF2-40B4-BE49-F238E27FC236}">
              <a16:creationId xmlns:a16="http://schemas.microsoft.com/office/drawing/2014/main" id="{7EEBD118-199C-499D-B5AE-2CEF56401330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534" name="TextBox 1533">
          <a:extLst>
            <a:ext uri="{FF2B5EF4-FFF2-40B4-BE49-F238E27FC236}">
              <a16:creationId xmlns:a16="http://schemas.microsoft.com/office/drawing/2014/main" id="{7C82DEE8-FD44-439B-8706-C7F2C6D155FA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535" name="TextBox 1534">
          <a:extLst>
            <a:ext uri="{FF2B5EF4-FFF2-40B4-BE49-F238E27FC236}">
              <a16:creationId xmlns:a16="http://schemas.microsoft.com/office/drawing/2014/main" id="{D91B65D4-C27B-402E-AB31-C4C0DCE1E04C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536" name="TextBox 1535">
          <a:extLst>
            <a:ext uri="{FF2B5EF4-FFF2-40B4-BE49-F238E27FC236}">
              <a16:creationId xmlns:a16="http://schemas.microsoft.com/office/drawing/2014/main" id="{07B498F4-FEFA-4CE5-8F2B-619C608E08A6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537" name="TextBox 1536">
          <a:extLst>
            <a:ext uri="{FF2B5EF4-FFF2-40B4-BE49-F238E27FC236}">
              <a16:creationId xmlns:a16="http://schemas.microsoft.com/office/drawing/2014/main" id="{151569D8-4464-48FC-95DD-5601DA3C5B29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538" name="TextBox 1537">
          <a:extLst>
            <a:ext uri="{FF2B5EF4-FFF2-40B4-BE49-F238E27FC236}">
              <a16:creationId xmlns:a16="http://schemas.microsoft.com/office/drawing/2014/main" id="{06319275-4AC5-4AA4-9B77-EE1D053E35D5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539" name="TextBox 1538">
          <a:extLst>
            <a:ext uri="{FF2B5EF4-FFF2-40B4-BE49-F238E27FC236}">
              <a16:creationId xmlns:a16="http://schemas.microsoft.com/office/drawing/2014/main" id="{721C8135-B6A3-4213-9003-F2EE9E76D4D6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540" name="TextBox 1539">
          <a:extLst>
            <a:ext uri="{FF2B5EF4-FFF2-40B4-BE49-F238E27FC236}">
              <a16:creationId xmlns:a16="http://schemas.microsoft.com/office/drawing/2014/main" id="{B71F1AD2-4B26-48D1-B61D-4C02FF570303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358588</xdr:colOff>
      <xdr:row>86</xdr:row>
      <xdr:rowOff>0</xdr:rowOff>
    </xdr:from>
    <xdr:ext cx="184731" cy="264560"/>
    <xdr:sp macro="" textlink="">
      <xdr:nvSpPr>
        <xdr:cNvPr id="1541" name="TextBox 1540">
          <a:extLst>
            <a:ext uri="{FF2B5EF4-FFF2-40B4-BE49-F238E27FC236}">
              <a16:creationId xmlns:a16="http://schemas.microsoft.com/office/drawing/2014/main" id="{59C47508-9B9B-4169-B961-682A4FB2E8EA}"/>
            </a:ext>
          </a:extLst>
        </xdr:cNvPr>
        <xdr:cNvSpPr txBox="1"/>
      </xdr:nvSpPr>
      <xdr:spPr>
        <a:xfrm>
          <a:off x="6521263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409575</xdr:colOff>
      <xdr:row>86</xdr:row>
      <xdr:rowOff>0</xdr:rowOff>
    </xdr:from>
    <xdr:ext cx="184731" cy="264560"/>
    <xdr:sp macro="" textlink="">
      <xdr:nvSpPr>
        <xdr:cNvPr id="1542" name="TextBox 1541">
          <a:extLst>
            <a:ext uri="{FF2B5EF4-FFF2-40B4-BE49-F238E27FC236}">
              <a16:creationId xmlns:a16="http://schemas.microsoft.com/office/drawing/2014/main" id="{75572917-0BB3-426D-BE4E-25D1A3807AB1}"/>
            </a:ext>
          </a:extLst>
        </xdr:cNvPr>
        <xdr:cNvSpPr txBox="1"/>
      </xdr:nvSpPr>
      <xdr:spPr>
        <a:xfrm>
          <a:off x="68770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11</xdr:col>
      <xdr:colOff>409575</xdr:colOff>
      <xdr:row>86</xdr:row>
      <xdr:rowOff>0</xdr:rowOff>
    </xdr:from>
    <xdr:ext cx="184731" cy="264560"/>
    <xdr:sp macro="" textlink="">
      <xdr:nvSpPr>
        <xdr:cNvPr id="1543" name="TextBox 1542">
          <a:extLst>
            <a:ext uri="{FF2B5EF4-FFF2-40B4-BE49-F238E27FC236}">
              <a16:creationId xmlns:a16="http://schemas.microsoft.com/office/drawing/2014/main" id="{B1661DE8-3D7A-4370-8C92-509A82B50214}"/>
            </a:ext>
          </a:extLst>
        </xdr:cNvPr>
        <xdr:cNvSpPr txBox="1"/>
      </xdr:nvSpPr>
      <xdr:spPr>
        <a:xfrm>
          <a:off x="68770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11</xdr:col>
      <xdr:colOff>409575</xdr:colOff>
      <xdr:row>86</xdr:row>
      <xdr:rowOff>0</xdr:rowOff>
    </xdr:from>
    <xdr:ext cx="184731" cy="264560"/>
    <xdr:sp macro="" textlink="">
      <xdr:nvSpPr>
        <xdr:cNvPr id="1544" name="TextBox 1543">
          <a:extLst>
            <a:ext uri="{FF2B5EF4-FFF2-40B4-BE49-F238E27FC236}">
              <a16:creationId xmlns:a16="http://schemas.microsoft.com/office/drawing/2014/main" id="{D5011C2D-A695-405F-976A-1FC1D71F5EEF}"/>
            </a:ext>
          </a:extLst>
        </xdr:cNvPr>
        <xdr:cNvSpPr txBox="1"/>
      </xdr:nvSpPr>
      <xdr:spPr>
        <a:xfrm>
          <a:off x="68770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11</xdr:col>
      <xdr:colOff>409575</xdr:colOff>
      <xdr:row>86</xdr:row>
      <xdr:rowOff>0</xdr:rowOff>
    </xdr:from>
    <xdr:ext cx="184731" cy="264560"/>
    <xdr:sp macro="" textlink="">
      <xdr:nvSpPr>
        <xdr:cNvPr id="1545" name="TextBox 1544">
          <a:extLst>
            <a:ext uri="{FF2B5EF4-FFF2-40B4-BE49-F238E27FC236}">
              <a16:creationId xmlns:a16="http://schemas.microsoft.com/office/drawing/2014/main" id="{42B4A757-E216-4E3F-BDE0-392D412FC0A6}"/>
            </a:ext>
          </a:extLst>
        </xdr:cNvPr>
        <xdr:cNvSpPr txBox="1"/>
      </xdr:nvSpPr>
      <xdr:spPr>
        <a:xfrm>
          <a:off x="68770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  <xdr:oneCellAnchor>
    <xdr:from>
      <xdr:col>11</xdr:col>
      <xdr:colOff>409575</xdr:colOff>
      <xdr:row>86</xdr:row>
      <xdr:rowOff>0</xdr:rowOff>
    </xdr:from>
    <xdr:ext cx="184731" cy="264560"/>
    <xdr:sp macro="" textlink="">
      <xdr:nvSpPr>
        <xdr:cNvPr id="1546" name="TextBox 1545">
          <a:extLst>
            <a:ext uri="{FF2B5EF4-FFF2-40B4-BE49-F238E27FC236}">
              <a16:creationId xmlns:a16="http://schemas.microsoft.com/office/drawing/2014/main" id="{6DE02E93-FE3D-4290-81BA-3B640FF82056}"/>
            </a:ext>
          </a:extLst>
        </xdr:cNvPr>
        <xdr:cNvSpPr txBox="1"/>
      </xdr:nvSpPr>
      <xdr:spPr>
        <a:xfrm>
          <a:off x="6877050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B8BE4-253F-480B-9E5F-B426C6532BFC}">
  <dimension ref="A1:BB382"/>
  <sheetViews>
    <sheetView tabSelected="1" zoomScale="85" zoomScaleNormal="85" workbookViewId="0">
      <pane xSplit="16" ySplit="13" topLeftCell="Q242" activePane="bottomRight" state="frozen"/>
      <selection pane="topRight" activeCell="Q1" sqref="Q1"/>
      <selection pane="bottomLeft" activeCell="A14" sqref="A14"/>
      <selection pane="bottomRight" activeCell="X4" activeCellId="6" sqref="AJ4 AH4 AF4 AD4 AB4 Z4 X4"/>
    </sheetView>
  </sheetViews>
  <sheetFormatPr defaultRowHeight="12.75" x14ac:dyDescent="0.2"/>
  <cols>
    <col min="1" max="1" width="3.28515625" style="239" customWidth="1"/>
    <col min="2" max="2" width="22.5703125" style="239" customWidth="1"/>
    <col min="3" max="3" width="21.28515625" style="239" customWidth="1"/>
    <col min="4" max="4" width="6.85546875" style="239" customWidth="1"/>
    <col min="5" max="5" width="5.5703125" style="239" customWidth="1"/>
    <col min="6" max="6" width="9.7109375" style="239" customWidth="1"/>
    <col min="7" max="7" width="7" style="239" customWidth="1"/>
    <col min="8" max="8" width="8.7109375" style="239" customWidth="1"/>
    <col min="9" max="9" width="6.85546875" style="239" customWidth="1"/>
    <col min="10" max="10" width="5.85546875" style="239" customWidth="1"/>
    <col min="11" max="11" width="7.28515625" style="239" customWidth="1"/>
    <col min="12" max="12" width="5.140625" style="239" customWidth="1"/>
    <col min="13" max="13" width="8.140625" style="239" customWidth="1"/>
    <col min="14" max="14" width="8.28515625" style="239" customWidth="1"/>
    <col min="15" max="15" width="7.28515625" style="239" customWidth="1"/>
    <col min="16" max="16" width="5.5703125" style="239" customWidth="1"/>
    <col min="17" max="17" width="6.28515625" style="239" customWidth="1"/>
    <col min="18" max="18" width="5.140625" style="239" customWidth="1"/>
    <col min="19" max="19" width="9" style="239" customWidth="1"/>
    <col min="20" max="20" width="5.140625" style="239" customWidth="1"/>
    <col min="21" max="21" width="10.42578125" style="239" customWidth="1"/>
    <col min="22" max="22" width="5.5703125" style="239" customWidth="1"/>
    <col min="23" max="23" width="6.42578125" style="239" customWidth="1"/>
    <col min="24" max="24" width="6.5703125" style="239" customWidth="1"/>
    <col min="25" max="25" width="8.42578125" style="239" customWidth="1"/>
    <col min="26" max="26" width="3.85546875" style="239" customWidth="1"/>
    <col min="27" max="27" width="5.5703125" style="239" customWidth="1"/>
    <col min="28" max="28" width="4.85546875" style="239" customWidth="1"/>
    <col min="29" max="29" width="6" style="239" customWidth="1"/>
    <col min="30" max="30" width="3.42578125" style="239" customWidth="1"/>
    <col min="31" max="31" width="6.140625" style="239" customWidth="1"/>
    <col min="32" max="32" width="4.42578125" style="239" customWidth="1"/>
    <col min="33" max="35" width="6.140625" style="239" customWidth="1"/>
    <col min="36" max="36" width="6.42578125" style="239" customWidth="1"/>
    <col min="37" max="37" width="6.7109375" style="239" customWidth="1"/>
    <col min="38" max="38" width="8.42578125" style="239" customWidth="1"/>
    <col min="39" max="39" width="5.85546875" style="239" customWidth="1"/>
    <col min="40" max="40" width="7.42578125" style="239" customWidth="1"/>
    <col min="41" max="41" width="6.42578125" style="239" customWidth="1"/>
    <col min="42" max="42" width="4.7109375" style="239" customWidth="1"/>
    <col min="43" max="43" width="7" style="239" customWidth="1"/>
    <col min="44" max="44" width="8" style="239" customWidth="1"/>
    <col min="45" max="45" width="6.42578125" style="239" customWidth="1"/>
    <col min="46" max="46" width="8.28515625" style="239" customWidth="1"/>
    <col min="47" max="47" width="7.7109375" style="239" customWidth="1"/>
    <col min="48" max="48" width="8.28515625" style="239" customWidth="1"/>
    <col min="49" max="49" width="7.85546875" style="239" customWidth="1"/>
    <col min="50" max="50" width="7.42578125" style="239" customWidth="1"/>
    <col min="51" max="51" width="7.28515625" style="239" customWidth="1"/>
    <col min="52" max="52" width="6.42578125" style="239" customWidth="1"/>
    <col min="53" max="53" width="6.7109375" style="239" customWidth="1"/>
    <col min="54" max="16384" width="9.140625" style="239"/>
  </cols>
  <sheetData>
    <row r="1" spans="1:54" x14ac:dyDescent="0.2">
      <c r="A1" s="230" t="s">
        <v>0</v>
      </c>
      <c r="B1" s="231" t="s">
        <v>1</v>
      </c>
      <c r="C1" s="231" t="s">
        <v>2</v>
      </c>
      <c r="D1" s="232" t="s">
        <v>3</v>
      </c>
      <c r="E1" s="232" t="s">
        <v>4</v>
      </c>
      <c r="F1" s="232" t="s">
        <v>5</v>
      </c>
      <c r="G1" s="232" t="s">
        <v>6</v>
      </c>
      <c r="H1" s="233" t="s">
        <v>7</v>
      </c>
      <c r="I1" s="233"/>
      <c r="J1" s="233"/>
      <c r="K1" s="233"/>
      <c r="L1" s="234" t="s">
        <v>8</v>
      </c>
      <c r="M1" s="234"/>
      <c r="N1" s="234"/>
      <c r="O1" s="234"/>
      <c r="P1" s="195" t="s">
        <v>9</v>
      </c>
      <c r="Q1" s="195"/>
      <c r="R1" s="195"/>
      <c r="S1" s="195"/>
      <c r="T1" s="195"/>
      <c r="U1" s="195"/>
      <c r="V1" s="195"/>
      <c r="W1" s="195"/>
      <c r="X1" s="235" t="s">
        <v>10</v>
      </c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5"/>
      <c r="AK1" s="235"/>
      <c r="AL1" s="198" t="s">
        <v>11</v>
      </c>
      <c r="AM1" s="198"/>
      <c r="AN1" s="198"/>
      <c r="AO1" s="198"/>
      <c r="AP1" s="198"/>
      <c r="AQ1" s="198"/>
      <c r="AR1" s="198"/>
      <c r="AS1" s="236"/>
      <c r="AT1" s="10" t="s">
        <v>12</v>
      </c>
      <c r="AU1" s="237" t="s">
        <v>13</v>
      </c>
      <c r="AV1" s="237"/>
      <c r="AW1" s="238"/>
      <c r="AX1" s="237" t="s">
        <v>14</v>
      </c>
      <c r="AY1" s="237"/>
      <c r="AZ1" s="237"/>
      <c r="BA1" s="237"/>
    </row>
    <row r="2" spans="1:54" ht="56.25" x14ac:dyDescent="0.2">
      <c r="A2" s="230"/>
      <c r="B2" s="231"/>
      <c r="C2" s="231"/>
      <c r="D2" s="232"/>
      <c r="E2" s="232"/>
      <c r="F2" s="232"/>
      <c r="G2" s="232"/>
      <c r="H2" s="240" t="s">
        <v>15</v>
      </c>
      <c r="I2" s="240" t="s">
        <v>16</v>
      </c>
      <c r="J2" s="240" t="s">
        <v>17</v>
      </c>
      <c r="K2" s="240" t="s">
        <v>16</v>
      </c>
      <c r="L2" s="10" t="s">
        <v>18</v>
      </c>
      <c r="M2" s="240" t="s">
        <v>16</v>
      </c>
      <c r="N2" s="10" t="s">
        <v>19</v>
      </c>
      <c r="O2" s="240" t="s">
        <v>16</v>
      </c>
      <c r="P2" s="241" t="s">
        <v>20</v>
      </c>
      <c r="Q2" s="241" t="s">
        <v>16</v>
      </c>
      <c r="R2" s="241" t="s">
        <v>21</v>
      </c>
      <c r="S2" s="241" t="s">
        <v>16</v>
      </c>
      <c r="T2" s="241" t="s">
        <v>22</v>
      </c>
      <c r="U2" s="241" t="s">
        <v>16</v>
      </c>
      <c r="V2" s="241" t="s">
        <v>23</v>
      </c>
      <c r="W2" s="241" t="s">
        <v>16</v>
      </c>
      <c r="X2" s="240" t="s">
        <v>24</v>
      </c>
      <c r="Y2" s="240" t="s">
        <v>16</v>
      </c>
      <c r="Z2" s="240" t="s">
        <v>25</v>
      </c>
      <c r="AA2" s="240" t="s">
        <v>16</v>
      </c>
      <c r="AB2" s="240" t="s">
        <v>26</v>
      </c>
      <c r="AC2" s="240" t="s">
        <v>16</v>
      </c>
      <c r="AD2" s="240" t="s">
        <v>27</v>
      </c>
      <c r="AE2" s="240" t="s">
        <v>16</v>
      </c>
      <c r="AF2" s="240" t="s">
        <v>28</v>
      </c>
      <c r="AG2" s="240" t="s">
        <v>16</v>
      </c>
      <c r="AH2" s="241" t="s">
        <v>29</v>
      </c>
      <c r="AI2" s="240" t="s">
        <v>16</v>
      </c>
      <c r="AJ2" s="240" t="s">
        <v>30</v>
      </c>
      <c r="AK2" s="240" t="s">
        <v>16</v>
      </c>
      <c r="AL2" s="240" t="s">
        <v>31</v>
      </c>
      <c r="AM2" s="240" t="s">
        <v>16</v>
      </c>
      <c r="AN2" s="240" t="s">
        <v>32</v>
      </c>
      <c r="AO2" s="240" t="s">
        <v>16</v>
      </c>
      <c r="AP2" s="240" t="s">
        <v>33</v>
      </c>
      <c r="AQ2" s="240" t="s">
        <v>16</v>
      </c>
      <c r="AR2" s="240" t="s">
        <v>34</v>
      </c>
      <c r="AS2" s="242" t="s">
        <v>16</v>
      </c>
      <c r="AT2" s="243"/>
      <c r="AU2" s="240" t="s">
        <v>35</v>
      </c>
      <c r="AV2" s="240" t="s">
        <v>36</v>
      </c>
      <c r="AW2" s="244" t="s">
        <v>37</v>
      </c>
      <c r="AX2" s="245" t="s">
        <v>38</v>
      </c>
      <c r="AY2" s="245" t="s">
        <v>16</v>
      </c>
      <c r="AZ2" s="245" t="s">
        <v>39</v>
      </c>
      <c r="BA2" s="245" t="s">
        <v>16</v>
      </c>
    </row>
    <row r="3" spans="1:54" x14ac:dyDescent="0.2">
      <c r="A3" s="246"/>
      <c r="B3" s="246"/>
      <c r="C3" s="246"/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/>
      <c r="J3" s="10">
        <v>6</v>
      </c>
      <c r="K3" s="10"/>
      <c r="L3" s="10">
        <v>7</v>
      </c>
      <c r="M3" s="10"/>
      <c r="N3" s="10">
        <v>8</v>
      </c>
      <c r="O3" s="10"/>
      <c r="P3" s="247">
        <v>9</v>
      </c>
      <c r="Q3" s="247"/>
      <c r="R3" s="247">
        <v>10</v>
      </c>
      <c r="S3" s="247"/>
      <c r="T3" s="247">
        <v>11</v>
      </c>
      <c r="U3" s="247"/>
      <c r="V3" s="247">
        <v>12</v>
      </c>
      <c r="W3" s="247"/>
      <c r="X3" s="10">
        <v>13</v>
      </c>
      <c r="Y3" s="10"/>
      <c r="Z3" s="10">
        <v>14</v>
      </c>
      <c r="AA3" s="10"/>
      <c r="AB3" s="10">
        <v>15</v>
      </c>
      <c r="AC3" s="10"/>
      <c r="AD3" s="10">
        <v>16</v>
      </c>
      <c r="AE3" s="10"/>
      <c r="AF3" s="10">
        <v>17</v>
      </c>
      <c r="AG3" s="10"/>
      <c r="AH3" s="247">
        <v>18</v>
      </c>
      <c r="AI3" s="10"/>
      <c r="AJ3" s="10">
        <v>19</v>
      </c>
      <c r="AK3" s="10"/>
      <c r="AL3" s="10">
        <v>20</v>
      </c>
      <c r="AM3" s="10"/>
      <c r="AN3" s="10">
        <v>21</v>
      </c>
      <c r="AO3" s="10"/>
      <c r="AP3" s="10">
        <v>22</v>
      </c>
      <c r="AQ3" s="10"/>
      <c r="AR3" s="10">
        <v>23</v>
      </c>
      <c r="AS3" s="248"/>
      <c r="AT3" s="10">
        <v>24</v>
      </c>
      <c r="AU3" s="249">
        <v>25</v>
      </c>
      <c r="AV3" s="250">
        <v>26</v>
      </c>
      <c r="AW3" s="251">
        <v>27</v>
      </c>
      <c r="AX3" s="252">
        <v>28</v>
      </c>
      <c r="AY3" s="252"/>
      <c r="AZ3" s="252">
        <v>29</v>
      </c>
      <c r="BA3" s="252"/>
    </row>
    <row r="4" spans="1:54" x14ac:dyDescent="0.2">
      <c r="A4" s="253"/>
      <c r="B4" s="254" t="s">
        <v>40</v>
      </c>
      <c r="C4" s="255">
        <v>264</v>
      </c>
      <c r="D4" s="255">
        <f>D5+D8+D9</f>
        <v>230</v>
      </c>
      <c r="E4" s="255">
        <f>E5+E8+E9</f>
        <v>34</v>
      </c>
      <c r="F4" s="255">
        <f t="shared" ref="E4:AZ4" si="0">F5+F8+F9</f>
        <v>6384</v>
      </c>
      <c r="G4" s="255">
        <f t="shared" si="0"/>
        <v>6365</v>
      </c>
      <c r="H4" s="255">
        <f t="shared" si="0"/>
        <v>1034</v>
      </c>
      <c r="I4" s="256">
        <f t="shared" ref="I4:I7" si="1">H4*100/G4</f>
        <v>16.24509033778476</v>
      </c>
      <c r="J4" s="255">
        <f t="shared" si="0"/>
        <v>5331</v>
      </c>
      <c r="K4" s="256">
        <f t="shared" ref="K4:K9" si="2">J4*100/G4</f>
        <v>83.75490966221524</v>
      </c>
      <c r="L4" s="255">
        <f t="shared" si="0"/>
        <v>3844</v>
      </c>
      <c r="M4" s="257">
        <f t="shared" ref="M4:M5" si="3">L4*100/G4</f>
        <v>60.392772977219167</v>
      </c>
      <c r="N4" s="255">
        <f t="shared" si="0"/>
        <v>2521</v>
      </c>
      <c r="O4" s="257">
        <f t="shared" ref="O4:O7" si="4">N4*100/G4</f>
        <v>39.607227022780833</v>
      </c>
      <c r="P4" s="255">
        <f t="shared" si="0"/>
        <v>1401</v>
      </c>
      <c r="Q4" s="257">
        <f>P4*100/G4</f>
        <v>22.010997643362138</v>
      </c>
      <c r="R4" s="255">
        <f t="shared" si="0"/>
        <v>2237</v>
      </c>
      <c r="S4" s="257">
        <f t="shared" ref="S4:S7" si="5">R4*100/G4</f>
        <v>35.145326001571092</v>
      </c>
      <c r="T4" s="255">
        <f t="shared" si="0"/>
        <v>1686</v>
      </c>
      <c r="U4" s="258">
        <f>T4*100/G4</f>
        <v>26.488609583660644</v>
      </c>
      <c r="V4" s="255">
        <f t="shared" si="0"/>
        <v>1041</v>
      </c>
      <c r="W4" s="257">
        <f>V4*100/G4</f>
        <v>16.355066771406126</v>
      </c>
      <c r="X4" s="255">
        <f t="shared" si="0"/>
        <v>5671</v>
      </c>
      <c r="Y4" s="258">
        <f>X4*100/G4</f>
        <v>89.096622152395909</v>
      </c>
      <c r="Z4" s="255">
        <f t="shared" si="0"/>
        <v>44</v>
      </c>
      <c r="AA4" s="257">
        <f>Z4*100/G4</f>
        <v>0.69128043990573451</v>
      </c>
      <c r="AB4" s="255">
        <f t="shared" si="0"/>
        <v>458</v>
      </c>
      <c r="AC4" s="257">
        <f>AB4*100/G4</f>
        <v>7.1956009426551457</v>
      </c>
      <c r="AD4" s="255">
        <f t="shared" si="0"/>
        <v>46</v>
      </c>
      <c r="AE4" s="257">
        <f>AD4*100/G4</f>
        <v>0.72270227808326792</v>
      </c>
      <c r="AF4" s="255">
        <f t="shared" si="0"/>
        <v>21</v>
      </c>
      <c r="AG4" s="257">
        <f t="shared" ref="AG4:AG7" si="6">AF4*100/G4</f>
        <v>0.32992930086410055</v>
      </c>
      <c r="AH4" s="255">
        <f t="shared" si="0"/>
        <v>43</v>
      </c>
      <c r="AI4" s="257">
        <f t="shared" ref="AI4:AI7" si="7">AH4*100/G4</f>
        <v>0.67556952081696775</v>
      </c>
      <c r="AJ4" s="255">
        <f t="shared" si="0"/>
        <v>82</v>
      </c>
      <c r="AK4" s="257">
        <f t="shared" ref="AK4:AK7" si="8">AJ4*100/G4</f>
        <v>1.2882953652788689</v>
      </c>
      <c r="AL4" s="255">
        <f t="shared" si="0"/>
        <v>1346</v>
      </c>
      <c r="AM4" s="257">
        <f t="shared" ref="AM4:AM7" si="9">AL4*100/G4</f>
        <v>21.146897093479968</v>
      </c>
      <c r="AN4" s="255">
        <f t="shared" si="0"/>
        <v>904</v>
      </c>
      <c r="AO4" s="257">
        <f t="shared" ref="AO4:AO8" si="10">AN4*100/G4</f>
        <v>14.20267085624509</v>
      </c>
      <c r="AP4" s="255">
        <f t="shared" si="0"/>
        <v>32</v>
      </c>
      <c r="AQ4" s="257">
        <f t="shared" ref="AQ4:AQ8" si="11">AP4*100/G4</f>
        <v>0.50274941084053415</v>
      </c>
      <c r="AR4" s="255">
        <f t="shared" si="0"/>
        <v>4083</v>
      </c>
      <c r="AS4" s="257">
        <f t="shared" ref="AS4:AS8" si="12">AR4*100/G4</f>
        <v>64.147682639434407</v>
      </c>
      <c r="AT4" s="255">
        <f t="shared" si="0"/>
        <v>36</v>
      </c>
      <c r="AU4" s="255">
        <f t="shared" si="0"/>
        <v>8</v>
      </c>
      <c r="AV4" s="255">
        <f t="shared" si="0"/>
        <v>19</v>
      </c>
      <c r="AW4" s="255">
        <f t="shared" si="0"/>
        <v>7</v>
      </c>
      <c r="AX4" s="255">
        <f t="shared" si="0"/>
        <v>3615</v>
      </c>
      <c r="AY4" s="257">
        <f t="shared" ref="AY4:AY7" si="13">AX4*100/G4</f>
        <v>56.794972505891593</v>
      </c>
      <c r="AZ4" s="255">
        <f t="shared" si="0"/>
        <v>2750</v>
      </c>
      <c r="BA4" s="257">
        <f t="shared" ref="BA4:BA7" si="14">AZ4*100/G4</f>
        <v>43.205027494108407</v>
      </c>
    </row>
    <row r="5" spans="1:54" ht="36.75" customHeight="1" x14ac:dyDescent="0.2">
      <c r="A5" s="253"/>
      <c r="B5" s="259" t="s">
        <v>400</v>
      </c>
      <c r="C5" s="260">
        <v>2</v>
      </c>
      <c r="D5" s="260">
        <f>D6+D7</f>
        <v>0</v>
      </c>
      <c r="E5" s="260">
        <f t="shared" ref="E5:AZ5" si="15">E6+E7</f>
        <v>2</v>
      </c>
      <c r="F5" s="260">
        <f t="shared" si="15"/>
        <v>102</v>
      </c>
      <c r="G5" s="260">
        <f t="shared" si="15"/>
        <v>102</v>
      </c>
      <c r="H5" s="260">
        <f t="shared" si="15"/>
        <v>102</v>
      </c>
      <c r="I5" s="261">
        <f t="shared" si="1"/>
        <v>100</v>
      </c>
      <c r="J5" s="260">
        <f t="shared" si="15"/>
        <v>0</v>
      </c>
      <c r="K5" s="261">
        <f t="shared" si="2"/>
        <v>0</v>
      </c>
      <c r="L5" s="260">
        <f t="shared" si="15"/>
        <v>72</v>
      </c>
      <c r="M5" s="51">
        <f t="shared" si="3"/>
        <v>70.588235294117652</v>
      </c>
      <c r="N5" s="260">
        <f t="shared" si="15"/>
        <v>30</v>
      </c>
      <c r="O5" s="51">
        <f t="shared" si="4"/>
        <v>29.411764705882351</v>
      </c>
      <c r="P5" s="260">
        <f t="shared" si="15"/>
        <v>28</v>
      </c>
      <c r="Q5" s="51">
        <f>P5*100/G5</f>
        <v>27.450980392156861</v>
      </c>
      <c r="R5" s="260">
        <f t="shared" si="15"/>
        <v>43</v>
      </c>
      <c r="S5" s="51">
        <f t="shared" si="5"/>
        <v>42.156862745098039</v>
      </c>
      <c r="T5" s="260">
        <f t="shared" si="15"/>
        <v>22</v>
      </c>
      <c r="U5" s="262">
        <f>T5*100/G5</f>
        <v>21.568627450980394</v>
      </c>
      <c r="V5" s="260">
        <f t="shared" si="15"/>
        <v>9</v>
      </c>
      <c r="W5" s="51">
        <f>V5*100/G5</f>
        <v>8.8235294117647065</v>
      </c>
      <c r="X5" s="260">
        <f t="shared" si="15"/>
        <v>93</v>
      </c>
      <c r="Y5" s="262">
        <f t="shared" ref="Y5:Y7" si="16">X5*100/G5</f>
        <v>91.17647058823529</v>
      </c>
      <c r="Z5" s="260">
        <f t="shared" si="15"/>
        <v>1</v>
      </c>
      <c r="AA5" s="51">
        <f t="shared" ref="AA5:AA6" si="17">Z5*100/G5</f>
        <v>0.98039215686274506</v>
      </c>
      <c r="AB5" s="260">
        <f t="shared" si="15"/>
        <v>5</v>
      </c>
      <c r="AC5" s="51">
        <f t="shared" ref="AC5:AC6" si="18">AB5*100/G5</f>
        <v>4.9019607843137258</v>
      </c>
      <c r="AD5" s="260">
        <f t="shared" si="15"/>
        <v>0</v>
      </c>
      <c r="AE5" s="51">
        <f t="shared" ref="AE5:AE7" si="19">AD5*100/G5</f>
        <v>0</v>
      </c>
      <c r="AF5" s="260">
        <f t="shared" si="15"/>
        <v>0</v>
      </c>
      <c r="AG5" s="51">
        <f t="shared" si="6"/>
        <v>0</v>
      </c>
      <c r="AH5" s="260">
        <f t="shared" si="15"/>
        <v>2</v>
      </c>
      <c r="AI5" s="51">
        <f t="shared" si="7"/>
        <v>1.9607843137254901</v>
      </c>
      <c r="AJ5" s="260">
        <f t="shared" si="15"/>
        <v>1</v>
      </c>
      <c r="AK5" s="51">
        <f t="shared" si="8"/>
        <v>0.98039215686274506</v>
      </c>
      <c r="AL5" s="260">
        <f t="shared" si="15"/>
        <v>2</v>
      </c>
      <c r="AM5" s="51">
        <f t="shared" si="9"/>
        <v>1.9607843137254901</v>
      </c>
      <c r="AN5" s="260">
        <f t="shared" si="15"/>
        <v>3</v>
      </c>
      <c r="AO5" s="51">
        <f t="shared" si="10"/>
        <v>2.9411764705882355</v>
      </c>
      <c r="AP5" s="260">
        <f t="shared" si="15"/>
        <v>2</v>
      </c>
      <c r="AQ5" s="51">
        <f t="shared" si="11"/>
        <v>1.9607843137254901</v>
      </c>
      <c r="AR5" s="260">
        <f t="shared" si="15"/>
        <v>95</v>
      </c>
      <c r="AS5" s="51">
        <f t="shared" si="12"/>
        <v>93.137254901960787</v>
      </c>
      <c r="AT5" s="260">
        <f t="shared" si="15"/>
        <v>1</v>
      </c>
      <c r="AU5" s="260">
        <f t="shared" si="15"/>
        <v>1</v>
      </c>
      <c r="AV5" s="260">
        <f t="shared" si="15"/>
        <v>0</v>
      </c>
      <c r="AW5" s="260">
        <f t="shared" si="15"/>
        <v>0</v>
      </c>
      <c r="AX5" s="260">
        <f t="shared" si="15"/>
        <v>43</v>
      </c>
      <c r="AY5" s="51">
        <f t="shared" si="13"/>
        <v>42.156862745098039</v>
      </c>
      <c r="AZ5" s="260">
        <f t="shared" si="15"/>
        <v>59</v>
      </c>
      <c r="BA5" s="51">
        <f t="shared" si="14"/>
        <v>57.843137254901961</v>
      </c>
    </row>
    <row r="6" spans="1:54" ht="25.5" x14ac:dyDescent="0.2">
      <c r="A6" s="160">
        <v>1</v>
      </c>
      <c r="B6" s="263" t="s">
        <v>43</v>
      </c>
      <c r="C6" s="37" t="s">
        <v>44</v>
      </c>
      <c r="D6" s="160"/>
      <c r="E6" s="160">
        <v>1</v>
      </c>
      <c r="F6" s="218">
        <v>51</v>
      </c>
      <c r="G6" s="218">
        <v>51</v>
      </c>
      <c r="H6" s="160">
        <v>51</v>
      </c>
      <c r="I6" s="160">
        <v>100</v>
      </c>
      <c r="J6" s="160"/>
      <c r="K6" s="203"/>
      <c r="L6" s="264">
        <v>36</v>
      </c>
      <c r="M6" s="265">
        <f>L6*100/51</f>
        <v>70.588235294117652</v>
      </c>
      <c r="N6" s="218">
        <v>15</v>
      </c>
      <c r="O6" s="265">
        <f>N6*100/51</f>
        <v>29.411764705882351</v>
      </c>
      <c r="P6" s="218">
        <v>16</v>
      </c>
      <c r="Q6" s="266">
        <f>P6*100/51</f>
        <v>31.372549019607842</v>
      </c>
      <c r="R6" s="218">
        <v>25</v>
      </c>
      <c r="S6" s="266">
        <f>R6*100/51</f>
        <v>49.019607843137258</v>
      </c>
      <c r="T6" s="218">
        <v>7</v>
      </c>
      <c r="U6" s="266">
        <f>T6*100/51</f>
        <v>13.725490196078431</v>
      </c>
      <c r="V6" s="218">
        <v>3</v>
      </c>
      <c r="W6" s="265">
        <f>V6*100/51</f>
        <v>5.882352941176471</v>
      </c>
      <c r="X6" s="218">
        <v>47</v>
      </c>
      <c r="Y6" s="266">
        <f t="shared" si="16"/>
        <v>92.156862745098039</v>
      </c>
      <c r="Z6" s="218">
        <v>1</v>
      </c>
      <c r="AA6" s="204">
        <f t="shared" si="17"/>
        <v>1.9607843137254901</v>
      </c>
      <c r="AB6" s="218">
        <v>0</v>
      </c>
      <c r="AC6" s="204">
        <f t="shared" si="18"/>
        <v>0</v>
      </c>
      <c r="AD6" s="218">
        <v>0</v>
      </c>
      <c r="AE6" s="204">
        <f t="shared" si="19"/>
        <v>0</v>
      </c>
      <c r="AF6" s="218">
        <v>0</v>
      </c>
      <c r="AG6" s="218"/>
      <c r="AH6" s="218">
        <v>2</v>
      </c>
      <c r="AI6" s="204">
        <f t="shared" si="7"/>
        <v>3.9215686274509802</v>
      </c>
      <c r="AJ6" s="218">
        <v>1</v>
      </c>
      <c r="AK6" s="204">
        <f t="shared" si="8"/>
        <v>1.9607843137254901</v>
      </c>
      <c r="AL6" s="218">
        <v>1</v>
      </c>
      <c r="AM6" s="204">
        <f t="shared" si="9"/>
        <v>1.9607843137254901</v>
      </c>
      <c r="AN6" s="218">
        <v>2</v>
      </c>
      <c r="AO6" s="204">
        <f t="shared" si="10"/>
        <v>3.9215686274509802</v>
      </c>
      <c r="AP6" s="218">
        <v>1</v>
      </c>
      <c r="AQ6" s="204">
        <f t="shared" si="11"/>
        <v>1.9607843137254901</v>
      </c>
      <c r="AR6" s="218">
        <v>47</v>
      </c>
      <c r="AS6" s="204">
        <f t="shared" si="12"/>
        <v>92.156862745098039</v>
      </c>
      <c r="AT6" s="267"/>
      <c r="AU6" s="267"/>
      <c r="AV6" s="267"/>
      <c r="AW6" s="267"/>
      <c r="AX6" s="268">
        <v>14</v>
      </c>
      <c r="AY6" s="204">
        <f t="shared" si="13"/>
        <v>27.450980392156861</v>
      </c>
      <c r="AZ6" s="268">
        <v>37</v>
      </c>
      <c r="BA6" s="204">
        <f t="shared" si="14"/>
        <v>72.549019607843135</v>
      </c>
      <c r="BB6" s="269"/>
    </row>
    <row r="7" spans="1:54" ht="25.5" x14ac:dyDescent="0.2">
      <c r="A7" s="160">
        <v>2</v>
      </c>
      <c r="B7" s="263" t="s">
        <v>45</v>
      </c>
      <c r="C7" s="37" t="s">
        <v>46</v>
      </c>
      <c r="D7" s="160"/>
      <c r="E7" s="160">
        <v>1</v>
      </c>
      <c r="F7" s="160">
        <v>51</v>
      </c>
      <c r="G7" s="160">
        <v>51</v>
      </c>
      <c r="H7" s="160">
        <v>51</v>
      </c>
      <c r="I7" s="203">
        <f t="shared" si="1"/>
        <v>100</v>
      </c>
      <c r="J7" s="160"/>
      <c r="K7" s="203">
        <f t="shared" si="2"/>
        <v>0</v>
      </c>
      <c r="L7" s="160">
        <v>36</v>
      </c>
      <c r="M7" s="204">
        <f>L7*100/G7</f>
        <v>70.588235294117652</v>
      </c>
      <c r="N7" s="160">
        <v>15</v>
      </c>
      <c r="O7" s="204">
        <f t="shared" si="4"/>
        <v>29.411764705882351</v>
      </c>
      <c r="P7" s="160">
        <v>12</v>
      </c>
      <c r="Q7" s="204">
        <f t="shared" ref="Q4:Q7" si="20">P7*100/G7</f>
        <v>23.529411764705884</v>
      </c>
      <c r="R7" s="160">
        <v>18</v>
      </c>
      <c r="S7" s="204">
        <f t="shared" si="5"/>
        <v>35.294117647058826</v>
      </c>
      <c r="T7" s="160">
        <v>15</v>
      </c>
      <c r="U7" s="204">
        <v>29.41</v>
      </c>
      <c r="V7" s="160">
        <v>6</v>
      </c>
      <c r="W7" s="160">
        <v>11.76</v>
      </c>
      <c r="X7" s="160">
        <v>46</v>
      </c>
      <c r="Y7" s="266">
        <f t="shared" si="16"/>
        <v>90.196078431372555</v>
      </c>
      <c r="Z7" s="160">
        <v>0</v>
      </c>
      <c r="AA7" s="204">
        <f t="shared" ref="AA4:AA7" si="21">Z7*100/G7</f>
        <v>0</v>
      </c>
      <c r="AB7" s="160">
        <v>5</v>
      </c>
      <c r="AC7" s="204">
        <f>AB7*100/G7</f>
        <v>9.8039215686274517</v>
      </c>
      <c r="AD7" s="160">
        <v>0</v>
      </c>
      <c r="AE7" s="204">
        <f t="shared" si="19"/>
        <v>0</v>
      </c>
      <c r="AF7" s="160">
        <v>0</v>
      </c>
      <c r="AG7" s="204">
        <f t="shared" si="6"/>
        <v>0</v>
      </c>
      <c r="AH7" s="160"/>
      <c r="AI7" s="204">
        <f t="shared" si="7"/>
        <v>0</v>
      </c>
      <c r="AJ7" s="160">
        <v>0</v>
      </c>
      <c r="AK7" s="204">
        <f t="shared" si="8"/>
        <v>0</v>
      </c>
      <c r="AL7" s="160">
        <v>1</v>
      </c>
      <c r="AM7" s="204">
        <f t="shared" si="9"/>
        <v>1.9607843137254901</v>
      </c>
      <c r="AN7" s="160">
        <v>1</v>
      </c>
      <c r="AO7" s="204">
        <f t="shared" si="10"/>
        <v>1.9607843137254901</v>
      </c>
      <c r="AP7" s="160">
        <v>1</v>
      </c>
      <c r="AQ7" s="204">
        <f t="shared" si="11"/>
        <v>1.9607843137254901</v>
      </c>
      <c r="AR7" s="160">
        <v>48</v>
      </c>
      <c r="AS7" s="204">
        <f t="shared" si="12"/>
        <v>94.117647058823536</v>
      </c>
      <c r="AT7" s="160">
        <v>1</v>
      </c>
      <c r="AU7" s="270">
        <v>1</v>
      </c>
      <c r="AV7" s="43"/>
      <c r="AW7" s="43"/>
      <c r="AX7" s="159">
        <v>29</v>
      </c>
      <c r="AY7" s="204">
        <f t="shared" si="13"/>
        <v>56.862745098039213</v>
      </c>
      <c r="AZ7" s="159">
        <v>22</v>
      </c>
      <c r="BA7" s="204">
        <f t="shared" si="14"/>
        <v>43.137254901960787</v>
      </c>
      <c r="BB7" s="269"/>
    </row>
    <row r="8" spans="1:54" ht="25.5" x14ac:dyDescent="0.2">
      <c r="A8" s="160"/>
      <c r="B8" s="271" t="s">
        <v>41</v>
      </c>
      <c r="C8" s="271">
        <v>32</v>
      </c>
      <c r="D8" s="271"/>
      <c r="E8" s="272">
        <f>E12+E86+E155+E192+E217+E296+E335</f>
        <v>32</v>
      </c>
      <c r="F8" s="272">
        <f t="shared" ref="F8:BA8" si="22">F12+F86+F155+F192+F217+F296+F335</f>
        <v>922</v>
      </c>
      <c r="G8" s="272">
        <f t="shared" si="22"/>
        <v>922</v>
      </c>
      <c r="H8" s="272">
        <f t="shared" si="22"/>
        <v>891</v>
      </c>
      <c r="I8" s="273">
        <f>H8*100/G8</f>
        <v>96.637744034707154</v>
      </c>
      <c r="J8" s="272">
        <f t="shared" si="22"/>
        <v>31</v>
      </c>
      <c r="K8" s="273">
        <f t="shared" si="2"/>
        <v>3.3622559652928414</v>
      </c>
      <c r="L8" s="272">
        <f t="shared" si="22"/>
        <v>651</v>
      </c>
      <c r="M8" s="274">
        <f>L8*100/G8</f>
        <v>70.607375271149678</v>
      </c>
      <c r="N8" s="272">
        <f t="shared" si="22"/>
        <v>271</v>
      </c>
      <c r="O8" s="274">
        <f>N8*100/G8</f>
        <v>29.392624728850326</v>
      </c>
      <c r="P8" s="272">
        <f t="shared" si="22"/>
        <v>210</v>
      </c>
      <c r="Q8" s="274">
        <f>P8*100/G8</f>
        <v>22.776572668112799</v>
      </c>
      <c r="R8" s="272">
        <f t="shared" si="22"/>
        <v>363</v>
      </c>
      <c r="S8" s="274">
        <f>R8*100/G8</f>
        <v>39.370932754880691</v>
      </c>
      <c r="T8" s="272">
        <f t="shared" si="22"/>
        <v>226</v>
      </c>
      <c r="U8" s="274">
        <f>T8*100/G8</f>
        <v>24.511930585683299</v>
      </c>
      <c r="V8" s="272">
        <f t="shared" si="22"/>
        <v>123</v>
      </c>
      <c r="W8" s="274">
        <f>V8*100/G8</f>
        <v>13.34056399132321</v>
      </c>
      <c r="X8" s="272">
        <f t="shared" si="22"/>
        <v>801</v>
      </c>
      <c r="Y8" s="274">
        <f>X8*100/G8</f>
        <v>86.876355748373101</v>
      </c>
      <c r="Z8" s="272">
        <f t="shared" si="22"/>
        <v>12</v>
      </c>
      <c r="AA8" s="274">
        <f>Z8*100/G8</f>
        <v>1.3015184381778742</v>
      </c>
      <c r="AB8" s="272">
        <f t="shared" si="22"/>
        <v>83</v>
      </c>
      <c r="AC8" s="274">
        <f>AB8*100/G8</f>
        <v>9.0021691973969631</v>
      </c>
      <c r="AD8" s="272">
        <f t="shared" si="22"/>
        <v>2</v>
      </c>
      <c r="AE8" s="274">
        <f>AD8*100/G8</f>
        <v>0.21691973969631237</v>
      </c>
      <c r="AF8" s="272">
        <f t="shared" si="22"/>
        <v>6</v>
      </c>
      <c r="AG8" s="274">
        <f>AF8*100/G8</f>
        <v>0.65075921908893708</v>
      </c>
      <c r="AH8" s="272">
        <f t="shared" si="22"/>
        <v>6</v>
      </c>
      <c r="AI8" s="274">
        <f>AH8*100/G8</f>
        <v>0.65075921908893708</v>
      </c>
      <c r="AJ8" s="272">
        <f t="shared" si="22"/>
        <v>11</v>
      </c>
      <c r="AK8" s="274">
        <f>AJ8*100/G8</f>
        <v>1.1930585683297179</v>
      </c>
      <c r="AL8" s="272">
        <f t="shared" si="22"/>
        <v>123</v>
      </c>
      <c r="AM8" s="274">
        <f>AL8*100/G8</f>
        <v>13.34056399132321</v>
      </c>
      <c r="AN8" s="272">
        <f t="shared" si="22"/>
        <v>104</v>
      </c>
      <c r="AO8" s="274">
        <f t="shared" si="10"/>
        <v>11.279826464208243</v>
      </c>
      <c r="AP8" s="272">
        <f t="shared" si="22"/>
        <v>3</v>
      </c>
      <c r="AQ8" s="274">
        <f t="shared" si="11"/>
        <v>0.32537960954446854</v>
      </c>
      <c r="AR8" s="272">
        <f t="shared" si="22"/>
        <v>692</v>
      </c>
      <c r="AS8" s="274">
        <f t="shared" si="12"/>
        <v>75.054229934924081</v>
      </c>
      <c r="AT8" s="272">
        <f t="shared" si="22"/>
        <v>11</v>
      </c>
      <c r="AU8" s="272">
        <f t="shared" si="22"/>
        <v>1</v>
      </c>
      <c r="AV8" s="272">
        <f t="shared" si="22"/>
        <v>6</v>
      </c>
      <c r="AW8" s="272">
        <f t="shared" si="22"/>
        <v>3</v>
      </c>
      <c r="AX8" s="272">
        <f t="shared" si="22"/>
        <v>514</v>
      </c>
      <c r="AY8" s="274">
        <f>AX8*100/G8</f>
        <v>55.748373101952275</v>
      </c>
      <c r="AZ8" s="272">
        <f t="shared" si="22"/>
        <v>408</v>
      </c>
      <c r="BA8" s="274">
        <f>AZ8*100/G8</f>
        <v>44.251626898047725</v>
      </c>
    </row>
    <row r="9" spans="1:54" ht="25.5" x14ac:dyDescent="0.2">
      <c r="A9" s="160">
        <v>2</v>
      </c>
      <c r="B9" s="271" t="s">
        <v>42</v>
      </c>
      <c r="C9" s="271">
        <v>230</v>
      </c>
      <c r="D9" s="271">
        <f>D13+D87+D156+D193+D218+D297+D336</f>
        <v>230</v>
      </c>
      <c r="E9" s="271">
        <f t="shared" ref="E9:BA9" si="23">E13+E87+E156+E193+E218+E297+E336</f>
        <v>0</v>
      </c>
      <c r="F9" s="271">
        <f t="shared" si="23"/>
        <v>5360</v>
      </c>
      <c r="G9" s="271">
        <f t="shared" si="23"/>
        <v>5341</v>
      </c>
      <c r="H9" s="271">
        <f t="shared" si="23"/>
        <v>41</v>
      </c>
      <c r="I9" s="273">
        <f>H9*100/G9</f>
        <v>0.76764650814454227</v>
      </c>
      <c r="J9" s="271">
        <f t="shared" si="23"/>
        <v>5300</v>
      </c>
      <c r="K9" s="273">
        <f t="shared" si="2"/>
        <v>99.232353491855463</v>
      </c>
      <c r="L9" s="271">
        <f t="shared" si="23"/>
        <v>3121</v>
      </c>
      <c r="M9" s="274">
        <f>L9*100/G9</f>
        <v>58.434750046807714</v>
      </c>
      <c r="N9" s="271">
        <f t="shared" si="23"/>
        <v>2220</v>
      </c>
      <c r="O9" s="274">
        <f>N9*100/G9</f>
        <v>41.565249953192286</v>
      </c>
      <c r="P9" s="271">
        <f t="shared" si="23"/>
        <v>1163</v>
      </c>
      <c r="Q9" s="274">
        <f>P9*100/G9</f>
        <v>21.774948511514697</v>
      </c>
      <c r="R9" s="271">
        <f t="shared" si="23"/>
        <v>1831</v>
      </c>
      <c r="S9" s="274">
        <f>R9*100/G9</f>
        <v>34.281969668601384</v>
      </c>
      <c r="T9" s="271">
        <f t="shared" si="23"/>
        <v>1438</v>
      </c>
      <c r="U9" s="274">
        <f>T9*100/G9</f>
        <v>26.923797041752479</v>
      </c>
      <c r="V9" s="271">
        <f t="shared" si="23"/>
        <v>909</v>
      </c>
      <c r="W9" s="274">
        <f>V9*100/G9</f>
        <v>17.019284778131436</v>
      </c>
      <c r="X9" s="271">
        <f t="shared" si="23"/>
        <v>4777</v>
      </c>
      <c r="Y9" s="274">
        <f>X9*100/G9</f>
        <v>89.440179741621421</v>
      </c>
      <c r="Z9" s="271">
        <f t="shared" si="23"/>
        <v>31</v>
      </c>
      <c r="AA9" s="274">
        <f>Z9*100/G9</f>
        <v>0.58041565249953198</v>
      </c>
      <c r="AB9" s="271">
        <f t="shared" si="23"/>
        <v>370</v>
      </c>
      <c r="AC9" s="274">
        <f>AB9*100/G9</f>
        <v>6.9275416588653806</v>
      </c>
      <c r="AD9" s="271">
        <f t="shared" si="23"/>
        <v>44</v>
      </c>
      <c r="AE9" s="274">
        <f>AD9*100/G9</f>
        <v>0.82381576483804531</v>
      </c>
      <c r="AF9" s="271">
        <f t="shared" si="23"/>
        <v>15</v>
      </c>
      <c r="AG9" s="274">
        <f>AF9*100/G9</f>
        <v>0.28084628346751545</v>
      </c>
      <c r="AH9" s="271">
        <f t="shared" si="23"/>
        <v>35</v>
      </c>
      <c r="AI9" s="274">
        <f>AH9*100/G9</f>
        <v>0.65530799475753609</v>
      </c>
      <c r="AJ9" s="271">
        <f t="shared" si="23"/>
        <v>70</v>
      </c>
      <c r="AK9" s="274">
        <f>AJ9*100/G9</f>
        <v>1.3106159895150722</v>
      </c>
      <c r="AL9" s="271">
        <f t="shared" si="23"/>
        <v>1221</v>
      </c>
      <c r="AM9" s="274">
        <f>AL9*100/G9</f>
        <v>22.860887474255758</v>
      </c>
      <c r="AN9" s="271">
        <f t="shared" si="23"/>
        <v>797</v>
      </c>
      <c r="AO9" s="274">
        <f>AN9*100/G9</f>
        <v>14.922299194907321</v>
      </c>
      <c r="AP9" s="271">
        <f t="shared" si="23"/>
        <v>27</v>
      </c>
      <c r="AQ9" s="274">
        <f>AP9*100/G9</f>
        <v>0.50552331024152786</v>
      </c>
      <c r="AR9" s="271">
        <f t="shared" si="23"/>
        <v>3296</v>
      </c>
      <c r="AS9" s="274">
        <f t="shared" ref="AS8:AS9" si="24">AR9*100/G9</f>
        <v>61.711290020595392</v>
      </c>
      <c r="AT9" s="271">
        <f t="shared" si="23"/>
        <v>24</v>
      </c>
      <c r="AU9" s="271">
        <f t="shared" si="23"/>
        <v>6</v>
      </c>
      <c r="AV9" s="271">
        <f t="shared" si="23"/>
        <v>13</v>
      </c>
      <c r="AW9" s="271">
        <f t="shared" si="23"/>
        <v>4</v>
      </c>
      <c r="AX9" s="271">
        <f t="shared" si="23"/>
        <v>3058</v>
      </c>
      <c r="AY9" s="274">
        <f>AX9*100/G9</f>
        <v>57.255195656244148</v>
      </c>
      <c r="AZ9" s="271">
        <f t="shared" si="23"/>
        <v>2283</v>
      </c>
      <c r="BA9" s="274">
        <f>AZ9*100/G9</f>
        <v>42.744804343755852</v>
      </c>
    </row>
    <row r="10" spans="1:54" x14ac:dyDescent="0.2">
      <c r="A10" s="275" t="s">
        <v>77</v>
      </c>
      <c r="B10" s="275"/>
      <c r="C10" s="275"/>
      <c r="D10" s="275"/>
      <c r="E10" s="275"/>
      <c r="F10" s="275"/>
      <c r="G10" s="275"/>
      <c r="H10" s="275"/>
      <c r="I10" s="275"/>
      <c r="J10" s="275"/>
      <c r="K10" s="275"/>
      <c r="L10" s="275"/>
      <c r="M10" s="275"/>
      <c r="N10" s="275"/>
      <c r="O10" s="275"/>
      <c r="P10" s="275"/>
      <c r="Q10" s="275"/>
      <c r="R10" s="275"/>
      <c r="S10" s="275"/>
      <c r="T10" s="275"/>
      <c r="U10" s="275"/>
      <c r="V10" s="275"/>
      <c r="W10" s="275"/>
      <c r="X10" s="275"/>
      <c r="Y10" s="275"/>
      <c r="Z10" s="275"/>
      <c r="AA10" s="275"/>
      <c r="AB10" s="275"/>
      <c r="AC10" s="275"/>
      <c r="AD10" s="275"/>
      <c r="AE10" s="275"/>
      <c r="AF10" s="275"/>
      <c r="AG10" s="275"/>
      <c r="AH10" s="275"/>
      <c r="AI10" s="275"/>
      <c r="AJ10" s="275"/>
      <c r="AK10" s="275"/>
      <c r="AL10" s="275"/>
      <c r="AM10" s="275"/>
      <c r="AN10" s="275"/>
      <c r="AO10" s="275"/>
      <c r="AP10" s="275"/>
      <c r="AQ10" s="275"/>
      <c r="AR10" s="275"/>
      <c r="AS10" s="275"/>
      <c r="AT10" s="275"/>
      <c r="AU10" s="275"/>
      <c r="AV10" s="275"/>
      <c r="AW10" s="275"/>
      <c r="AX10" s="275"/>
      <c r="AY10" s="275"/>
      <c r="AZ10" s="275"/>
      <c r="BA10" s="275"/>
    </row>
    <row r="11" spans="1:54" ht="20.25" customHeight="1" x14ac:dyDescent="0.2">
      <c r="A11" s="276"/>
      <c r="B11" s="276" t="s">
        <v>78</v>
      </c>
      <c r="C11" s="260">
        <v>56</v>
      </c>
      <c r="D11" s="260">
        <f>D12+D13</f>
        <v>49</v>
      </c>
      <c r="E11" s="260">
        <f t="shared" ref="E11:BA11" si="25">E12+E13</f>
        <v>7</v>
      </c>
      <c r="F11" s="260">
        <f t="shared" si="25"/>
        <v>1266</v>
      </c>
      <c r="G11" s="260">
        <f t="shared" si="25"/>
        <v>1263</v>
      </c>
      <c r="H11" s="260">
        <f t="shared" si="25"/>
        <v>187</v>
      </c>
      <c r="I11" s="262">
        <f t="shared" ref="I11:I15" si="26">H11*100/G11</f>
        <v>14.806017418844021</v>
      </c>
      <c r="J11" s="260">
        <f t="shared" si="25"/>
        <v>1076</v>
      </c>
      <c r="K11" s="51">
        <f t="shared" ref="K11:K12" si="27">J11*100/G11</f>
        <v>85.193982581155979</v>
      </c>
      <c r="L11" s="260">
        <f t="shared" si="25"/>
        <v>761</v>
      </c>
      <c r="M11" s="51">
        <f t="shared" ref="M11:M13" si="28">L11*100/G11</f>
        <v>60.253365003958827</v>
      </c>
      <c r="N11" s="260">
        <f t="shared" si="25"/>
        <v>502</v>
      </c>
      <c r="O11" s="51">
        <f t="shared" ref="O11:O13" si="29">N11*100/G11</f>
        <v>39.746634996041173</v>
      </c>
      <c r="P11" s="260">
        <f t="shared" si="25"/>
        <v>365</v>
      </c>
      <c r="Q11" s="51">
        <f t="shared" ref="Q11:Q13" si="30">P11*100/G11</f>
        <v>28.899445764053841</v>
      </c>
      <c r="R11" s="260">
        <f t="shared" si="25"/>
        <v>443</v>
      </c>
      <c r="S11" s="51">
        <f t="shared" ref="S11:S14" si="31">R11*100/G11</f>
        <v>35.075217735550275</v>
      </c>
      <c r="T11" s="260">
        <f t="shared" si="25"/>
        <v>256</v>
      </c>
      <c r="U11" s="51">
        <f t="shared" ref="U11:U13" si="32">T11*100/G11</f>
        <v>20.269200316706254</v>
      </c>
      <c r="V11" s="260">
        <f t="shared" si="25"/>
        <v>199</v>
      </c>
      <c r="W11" s="51">
        <f t="shared" ref="W11:W13" si="33">V11*100/G11</f>
        <v>15.756136183689629</v>
      </c>
      <c r="X11" s="260">
        <f t="shared" si="25"/>
        <v>1092</v>
      </c>
      <c r="Y11" s="51">
        <f t="shared" ref="Y11:Y13" si="34">X11*100/G11</f>
        <v>86.460807600950119</v>
      </c>
      <c r="Z11" s="260">
        <f t="shared" si="25"/>
        <v>42</v>
      </c>
      <c r="AA11" s="51">
        <f t="shared" ref="AA11:AA13" si="35">Z11*100/G11</f>
        <v>3.3254156769596199</v>
      </c>
      <c r="AB11" s="260">
        <f t="shared" si="25"/>
        <v>13</v>
      </c>
      <c r="AC11" s="51">
        <f t="shared" ref="AC11:AC13" si="36">AB11*100/G11</f>
        <v>1.0292953285827395</v>
      </c>
      <c r="AD11" s="260">
        <f t="shared" si="25"/>
        <v>5</v>
      </c>
      <c r="AE11" s="51">
        <f t="shared" ref="AE11:AE13" si="37">AD11*100/G11</f>
        <v>0.39588281868566905</v>
      </c>
      <c r="AF11" s="260">
        <f t="shared" si="25"/>
        <v>11</v>
      </c>
      <c r="AG11" s="412">
        <f t="shared" ref="AG11:AG15" si="38">AF11*100/G11</f>
        <v>0.87094220110847187</v>
      </c>
      <c r="AH11" s="260">
        <f t="shared" si="25"/>
        <v>38</v>
      </c>
      <c r="AI11" s="51">
        <f t="shared" ref="AI11:AI13" si="39">AH11*100/G11</f>
        <v>3.0087094220110848</v>
      </c>
      <c r="AJ11" s="260">
        <f t="shared" si="25"/>
        <v>62</v>
      </c>
      <c r="AK11" s="51">
        <f t="shared" ref="AK11:AK13" si="40">AJ11*100/G11</f>
        <v>4.9089469517022959</v>
      </c>
      <c r="AL11" s="260">
        <f t="shared" si="25"/>
        <v>267</v>
      </c>
      <c r="AM11" s="51">
        <f t="shared" ref="AM11:AM13" si="41">AL11*100/G11</f>
        <v>21.140142517814727</v>
      </c>
      <c r="AN11" s="260">
        <f t="shared" si="25"/>
        <v>162</v>
      </c>
      <c r="AO11" s="51">
        <f t="shared" ref="AO11:AO13" si="42">AN11*100/G11</f>
        <v>12.826603325415677</v>
      </c>
      <c r="AP11" s="260">
        <f t="shared" si="25"/>
        <v>11</v>
      </c>
      <c r="AQ11" s="51">
        <f t="shared" ref="AQ11:AQ13" si="43">AP11*100/G11</f>
        <v>0.87094220110847187</v>
      </c>
      <c r="AR11" s="260">
        <f t="shared" si="25"/>
        <v>823</v>
      </c>
      <c r="AS11" s="51">
        <f t="shared" ref="AS11:AS13" si="44">AR11*100/G11</f>
        <v>65.162311955661124</v>
      </c>
      <c r="AT11" s="260">
        <f t="shared" si="25"/>
        <v>1</v>
      </c>
      <c r="AU11" s="260">
        <f t="shared" si="25"/>
        <v>0</v>
      </c>
      <c r="AV11" s="260">
        <f t="shared" si="25"/>
        <v>0</v>
      </c>
      <c r="AW11" s="260">
        <f t="shared" si="25"/>
        <v>1</v>
      </c>
      <c r="AX11" s="260">
        <f t="shared" si="25"/>
        <v>726</v>
      </c>
      <c r="AY11" s="413">
        <f t="shared" ref="AY11:AY13" si="45">AX11*100/G11</f>
        <v>57.482185273159146</v>
      </c>
      <c r="AZ11" s="260">
        <f t="shared" si="25"/>
        <v>537</v>
      </c>
      <c r="BA11" s="413">
        <f t="shared" ref="BA11:BA13" si="46">AZ11*100/G11</f>
        <v>42.517814726840854</v>
      </c>
    </row>
    <row r="12" spans="1:54" x14ac:dyDescent="0.2">
      <c r="A12" s="279"/>
      <c r="B12" s="279" t="s">
        <v>48</v>
      </c>
      <c r="C12" s="54">
        <v>7</v>
      </c>
      <c r="D12" s="54">
        <f>D14+D15+D16+D33+D42+D77</f>
        <v>0</v>
      </c>
      <c r="E12" s="54">
        <f t="shared" ref="E12:BA12" si="47">E14+E15+E16+E33+E42+E77</f>
        <v>7</v>
      </c>
      <c r="F12" s="54">
        <f t="shared" si="47"/>
        <v>187</v>
      </c>
      <c r="G12" s="54">
        <f t="shared" si="47"/>
        <v>187</v>
      </c>
      <c r="H12" s="54">
        <f t="shared" si="47"/>
        <v>187</v>
      </c>
      <c r="I12" s="396">
        <f t="shared" si="26"/>
        <v>100</v>
      </c>
      <c r="J12" s="54">
        <f t="shared" si="47"/>
        <v>0</v>
      </c>
      <c r="K12" s="87">
        <f t="shared" si="27"/>
        <v>0</v>
      </c>
      <c r="L12" s="54">
        <f t="shared" si="47"/>
        <v>132</v>
      </c>
      <c r="M12" s="87">
        <f t="shared" si="28"/>
        <v>70.588235294117652</v>
      </c>
      <c r="N12" s="54">
        <f t="shared" si="47"/>
        <v>55</v>
      </c>
      <c r="O12" s="87">
        <f t="shared" si="29"/>
        <v>29.411764705882351</v>
      </c>
      <c r="P12" s="54">
        <f t="shared" si="47"/>
        <v>68</v>
      </c>
      <c r="Q12" s="87">
        <f t="shared" si="30"/>
        <v>36.363636363636367</v>
      </c>
      <c r="R12" s="54">
        <f t="shared" si="47"/>
        <v>78</v>
      </c>
      <c r="S12" s="87">
        <f t="shared" si="31"/>
        <v>41.711229946524064</v>
      </c>
      <c r="T12" s="54">
        <f t="shared" si="47"/>
        <v>26</v>
      </c>
      <c r="U12" s="87">
        <f t="shared" si="32"/>
        <v>13.903743315508022</v>
      </c>
      <c r="V12" s="54">
        <f t="shared" si="47"/>
        <v>15</v>
      </c>
      <c r="W12" s="87">
        <f t="shared" si="33"/>
        <v>8.0213903743315509</v>
      </c>
      <c r="X12" s="54">
        <f t="shared" si="47"/>
        <v>156</v>
      </c>
      <c r="Y12" s="87">
        <f t="shared" si="34"/>
        <v>83.422459893048128</v>
      </c>
      <c r="Z12" s="54">
        <f t="shared" si="47"/>
        <v>11</v>
      </c>
      <c r="AA12" s="87">
        <f t="shared" si="35"/>
        <v>5.882352941176471</v>
      </c>
      <c r="AB12" s="54">
        <f t="shared" si="47"/>
        <v>6</v>
      </c>
      <c r="AC12" s="87">
        <f t="shared" si="36"/>
        <v>3.2085561497326203</v>
      </c>
      <c r="AD12" s="54">
        <f t="shared" si="47"/>
        <v>0</v>
      </c>
      <c r="AE12" s="87">
        <f t="shared" si="37"/>
        <v>0</v>
      </c>
      <c r="AF12" s="54">
        <f t="shared" si="47"/>
        <v>4</v>
      </c>
      <c r="AG12" s="410">
        <f t="shared" si="38"/>
        <v>2.1390374331550803</v>
      </c>
      <c r="AH12" s="54">
        <f t="shared" si="47"/>
        <v>5</v>
      </c>
      <c r="AI12" s="87">
        <f t="shared" si="39"/>
        <v>2.6737967914438503</v>
      </c>
      <c r="AJ12" s="54">
        <f t="shared" si="47"/>
        <v>5</v>
      </c>
      <c r="AK12" s="87">
        <f t="shared" si="40"/>
        <v>2.6737967914438503</v>
      </c>
      <c r="AL12" s="54">
        <f t="shared" si="47"/>
        <v>24</v>
      </c>
      <c r="AM12" s="87">
        <f t="shared" si="41"/>
        <v>12.834224598930481</v>
      </c>
      <c r="AN12" s="54">
        <f t="shared" si="47"/>
        <v>12</v>
      </c>
      <c r="AO12" s="87">
        <f t="shared" si="42"/>
        <v>6.4171122994652405</v>
      </c>
      <c r="AP12" s="54">
        <f t="shared" si="47"/>
        <v>2</v>
      </c>
      <c r="AQ12" s="87">
        <f t="shared" si="43"/>
        <v>1.0695187165775402</v>
      </c>
      <c r="AR12" s="54">
        <f t="shared" si="47"/>
        <v>149</v>
      </c>
      <c r="AS12" s="87">
        <f t="shared" si="44"/>
        <v>79.679144385026731</v>
      </c>
      <c r="AT12" s="54">
        <f t="shared" si="47"/>
        <v>1</v>
      </c>
      <c r="AU12" s="54">
        <f t="shared" si="47"/>
        <v>0</v>
      </c>
      <c r="AV12" s="54">
        <f t="shared" si="47"/>
        <v>0</v>
      </c>
      <c r="AW12" s="54">
        <f t="shared" si="47"/>
        <v>1</v>
      </c>
      <c r="AX12" s="54">
        <f t="shared" si="47"/>
        <v>100</v>
      </c>
      <c r="AY12" s="411">
        <f t="shared" si="45"/>
        <v>53.475935828877006</v>
      </c>
      <c r="AZ12" s="54">
        <f t="shared" si="47"/>
        <v>87</v>
      </c>
      <c r="BA12" s="411">
        <f t="shared" si="46"/>
        <v>46.524064171122994</v>
      </c>
    </row>
    <row r="13" spans="1:54" x14ac:dyDescent="0.2">
      <c r="A13" s="279"/>
      <c r="B13" s="279" t="s">
        <v>79</v>
      </c>
      <c r="C13" s="54">
        <v>49</v>
      </c>
      <c r="D13" s="54">
        <f>D17+D25+D34+D43+D54+D60+D70+D78</f>
        <v>49</v>
      </c>
      <c r="E13" s="54">
        <f t="shared" ref="E13:BA13" si="48">E17+E25+E34+E43+E54+E60+E70+E78</f>
        <v>0</v>
      </c>
      <c r="F13" s="54">
        <f t="shared" si="48"/>
        <v>1079</v>
      </c>
      <c r="G13" s="54">
        <f>G17+G25+G34+G43+G54+G60+G70+G78</f>
        <v>1076</v>
      </c>
      <c r="H13" s="54">
        <f t="shared" si="48"/>
        <v>0</v>
      </c>
      <c r="I13" s="396">
        <f t="shared" si="26"/>
        <v>0</v>
      </c>
      <c r="J13" s="54">
        <f t="shared" si="48"/>
        <v>1076</v>
      </c>
      <c r="K13" s="87">
        <f>J13*100/G13</f>
        <v>100</v>
      </c>
      <c r="L13" s="54">
        <f t="shared" si="48"/>
        <v>629</v>
      </c>
      <c r="M13" s="87">
        <f t="shared" si="28"/>
        <v>58.457249070631967</v>
      </c>
      <c r="N13" s="54">
        <f t="shared" si="48"/>
        <v>447</v>
      </c>
      <c r="O13" s="87">
        <f t="shared" si="29"/>
        <v>41.542750929368033</v>
      </c>
      <c r="P13" s="54">
        <f t="shared" si="48"/>
        <v>297</v>
      </c>
      <c r="Q13" s="87">
        <f t="shared" si="30"/>
        <v>27.602230483271377</v>
      </c>
      <c r="R13" s="54">
        <f t="shared" si="48"/>
        <v>365</v>
      </c>
      <c r="S13" s="87">
        <f t="shared" si="31"/>
        <v>33.921933085501855</v>
      </c>
      <c r="T13" s="54">
        <f t="shared" si="48"/>
        <v>230</v>
      </c>
      <c r="U13" s="87">
        <f t="shared" si="32"/>
        <v>21.375464684014869</v>
      </c>
      <c r="V13" s="54">
        <f t="shared" si="48"/>
        <v>184</v>
      </c>
      <c r="W13" s="87">
        <f t="shared" si="33"/>
        <v>17.100371747211895</v>
      </c>
      <c r="X13" s="54">
        <f t="shared" si="48"/>
        <v>936</v>
      </c>
      <c r="Y13" s="87">
        <f t="shared" si="34"/>
        <v>86.988847583643121</v>
      </c>
      <c r="Z13" s="54">
        <f t="shared" si="48"/>
        <v>31</v>
      </c>
      <c r="AA13" s="87">
        <f t="shared" si="35"/>
        <v>2.8810408921933086</v>
      </c>
      <c r="AB13" s="54">
        <f t="shared" si="48"/>
        <v>7</v>
      </c>
      <c r="AC13" s="87">
        <f t="shared" si="36"/>
        <v>0.65055762081784385</v>
      </c>
      <c r="AD13" s="54">
        <f t="shared" si="48"/>
        <v>5</v>
      </c>
      <c r="AE13" s="87">
        <f t="shared" si="37"/>
        <v>0.46468401486988847</v>
      </c>
      <c r="AF13" s="54">
        <f t="shared" si="48"/>
        <v>7</v>
      </c>
      <c r="AG13" s="410">
        <f t="shared" si="38"/>
        <v>0.65055762081784385</v>
      </c>
      <c r="AH13" s="54">
        <f t="shared" si="48"/>
        <v>33</v>
      </c>
      <c r="AI13" s="87">
        <f t="shared" si="39"/>
        <v>3.0669144981412639</v>
      </c>
      <c r="AJ13" s="54">
        <f t="shared" si="48"/>
        <v>57</v>
      </c>
      <c r="AK13" s="87">
        <f t="shared" si="40"/>
        <v>5.2973977695167287</v>
      </c>
      <c r="AL13" s="54">
        <f t="shared" si="48"/>
        <v>243</v>
      </c>
      <c r="AM13" s="87">
        <f t="shared" si="41"/>
        <v>22.58364312267658</v>
      </c>
      <c r="AN13" s="54">
        <f t="shared" si="48"/>
        <v>150</v>
      </c>
      <c r="AO13" s="87">
        <f t="shared" si="42"/>
        <v>13.940520446096654</v>
      </c>
      <c r="AP13" s="54">
        <f t="shared" si="48"/>
        <v>9</v>
      </c>
      <c r="AQ13" s="87">
        <f t="shared" si="43"/>
        <v>0.83643122676579928</v>
      </c>
      <c r="AR13" s="54">
        <f t="shared" si="48"/>
        <v>674</v>
      </c>
      <c r="AS13" s="87">
        <f t="shared" si="44"/>
        <v>62.639405204460964</v>
      </c>
      <c r="AT13" s="54">
        <f t="shared" si="48"/>
        <v>0</v>
      </c>
      <c r="AU13" s="54">
        <f t="shared" si="48"/>
        <v>0</v>
      </c>
      <c r="AV13" s="54">
        <f t="shared" si="48"/>
        <v>0</v>
      </c>
      <c r="AW13" s="54">
        <f t="shared" si="48"/>
        <v>0</v>
      </c>
      <c r="AX13" s="54">
        <f t="shared" si="48"/>
        <v>626</v>
      </c>
      <c r="AY13" s="411">
        <f t="shared" si="45"/>
        <v>58.17843866171004</v>
      </c>
      <c r="AZ13" s="54">
        <f t="shared" si="48"/>
        <v>450</v>
      </c>
      <c r="BA13" s="411">
        <f t="shared" si="46"/>
        <v>41.82156133828996</v>
      </c>
    </row>
    <row r="14" spans="1:54" ht="25.5" x14ac:dyDescent="0.2">
      <c r="A14" s="159">
        <v>1</v>
      </c>
      <c r="B14" s="160" t="s">
        <v>402</v>
      </c>
      <c r="C14" s="37" t="s">
        <v>114</v>
      </c>
      <c r="D14" s="71"/>
      <c r="E14" s="212">
        <v>1</v>
      </c>
      <c r="F14" s="212">
        <v>41</v>
      </c>
      <c r="G14" s="212">
        <v>41</v>
      </c>
      <c r="H14" s="212">
        <v>41</v>
      </c>
      <c r="I14" s="403">
        <f t="shared" si="26"/>
        <v>100</v>
      </c>
      <c r="J14" s="212"/>
      <c r="K14" s="33"/>
      <c r="L14" s="212">
        <v>28</v>
      </c>
      <c r="M14" s="27">
        <f t="shared" ref="M14:M16" si="49">L14*100/G14</f>
        <v>68.292682926829272</v>
      </c>
      <c r="N14" s="212">
        <v>13</v>
      </c>
      <c r="O14" s="27">
        <f t="shared" ref="O14:O16" si="50">N14*100/G14</f>
        <v>31.707317073170731</v>
      </c>
      <c r="P14" s="212">
        <v>18</v>
      </c>
      <c r="Q14" s="27">
        <f t="shared" ref="Q14:Q16" si="51">P14*100/G14</f>
        <v>43.902439024390247</v>
      </c>
      <c r="R14" s="212">
        <v>14</v>
      </c>
      <c r="S14" s="207">
        <f t="shared" si="31"/>
        <v>34.146341463414636</v>
      </c>
      <c r="T14" s="212">
        <v>6</v>
      </c>
      <c r="U14" s="27">
        <f t="shared" ref="U14:U16" si="52">T14*100/G14</f>
        <v>14.634146341463415</v>
      </c>
      <c r="V14" s="212">
        <v>3</v>
      </c>
      <c r="W14" s="27">
        <f t="shared" ref="W14:W16" si="53">V14*100/G14</f>
        <v>7.3170731707317076</v>
      </c>
      <c r="X14" s="212">
        <v>26</v>
      </c>
      <c r="Y14" s="27">
        <f t="shared" ref="Y14:Y16" si="54">X14*100/G14</f>
        <v>63.414634146341463</v>
      </c>
      <c r="Z14" s="212">
        <v>4</v>
      </c>
      <c r="AA14" s="27">
        <f t="shared" ref="AA14:AA15" si="55">Z14*100/G14</f>
        <v>9.7560975609756095</v>
      </c>
      <c r="AB14" s="212">
        <v>6</v>
      </c>
      <c r="AC14" s="27">
        <f t="shared" ref="AC14" si="56">AB14*100/G14</f>
        <v>14.634146341463415</v>
      </c>
      <c r="AD14" s="212">
        <v>0</v>
      </c>
      <c r="AE14" s="27">
        <f t="shared" ref="AE14" si="57">AD14*100/G14</f>
        <v>0</v>
      </c>
      <c r="AF14" s="212">
        <v>1</v>
      </c>
      <c r="AG14" s="311">
        <f t="shared" si="38"/>
        <v>2.4390243902439024</v>
      </c>
      <c r="AH14" s="212">
        <v>4</v>
      </c>
      <c r="AI14" s="27">
        <f t="shared" ref="AI14:AI16" si="58">AH14*100/G14</f>
        <v>9.7560975609756095</v>
      </c>
      <c r="AJ14" s="212">
        <v>0</v>
      </c>
      <c r="AK14" s="27">
        <f t="shared" ref="AK14:AK16" si="59">AJ14*100/G14</f>
        <v>0</v>
      </c>
      <c r="AL14" s="212">
        <v>4</v>
      </c>
      <c r="AM14" s="27">
        <f t="shared" ref="AM14:AM16" si="60">AL14*100/G14</f>
        <v>9.7560975609756095</v>
      </c>
      <c r="AN14" s="212">
        <v>5</v>
      </c>
      <c r="AO14" s="27">
        <f t="shared" ref="AO14:AO15" si="61">AN14*100/G14</f>
        <v>12.195121951219512</v>
      </c>
      <c r="AP14" s="212">
        <v>1</v>
      </c>
      <c r="AQ14" s="27">
        <f t="shared" ref="AQ14" si="62">AP14*100/G14</f>
        <v>2.4390243902439024</v>
      </c>
      <c r="AR14" s="212">
        <v>31</v>
      </c>
      <c r="AS14" s="27">
        <f t="shared" ref="AS14:AS16" si="63">AR14*100/G14</f>
        <v>75.609756097560975</v>
      </c>
      <c r="AT14" s="43">
        <v>1</v>
      </c>
      <c r="AU14" s="43"/>
      <c r="AV14" s="43"/>
      <c r="AW14" s="145">
        <v>1</v>
      </c>
      <c r="AX14" s="43">
        <v>25</v>
      </c>
      <c r="AY14" s="213">
        <f t="shared" ref="AY14:AY16" si="64">AX14*100/G14</f>
        <v>60.975609756097562</v>
      </c>
      <c r="AZ14" s="43">
        <v>16</v>
      </c>
      <c r="BA14" s="213">
        <f t="shared" ref="BA14:BA16" si="65">AZ14*100/G14</f>
        <v>39.024390243902438</v>
      </c>
    </row>
    <row r="15" spans="1:54" ht="25.5" x14ac:dyDescent="0.2">
      <c r="A15" s="159">
        <v>2</v>
      </c>
      <c r="B15" s="159" t="s">
        <v>403</v>
      </c>
      <c r="C15" s="288" t="s">
        <v>89</v>
      </c>
      <c r="D15" s="160"/>
      <c r="E15" s="32">
        <v>1</v>
      </c>
      <c r="F15" s="32">
        <v>31</v>
      </c>
      <c r="G15" s="32">
        <v>31</v>
      </c>
      <c r="H15" s="32">
        <v>31</v>
      </c>
      <c r="I15" s="403">
        <f t="shared" si="26"/>
        <v>100</v>
      </c>
      <c r="J15" s="32"/>
      <c r="K15" s="33"/>
      <c r="L15" s="32">
        <v>23</v>
      </c>
      <c r="M15" s="207">
        <f t="shared" si="49"/>
        <v>74.193548387096769</v>
      </c>
      <c r="N15" s="32">
        <v>8</v>
      </c>
      <c r="O15" s="207">
        <f t="shared" si="50"/>
        <v>25.806451612903224</v>
      </c>
      <c r="P15" s="32">
        <v>11</v>
      </c>
      <c r="Q15" s="207">
        <f t="shared" si="51"/>
        <v>35.483870967741936</v>
      </c>
      <c r="R15" s="32">
        <v>12</v>
      </c>
      <c r="S15" s="207">
        <f t="shared" ref="S15:S16" si="66">R15*100/G15</f>
        <v>38.70967741935484</v>
      </c>
      <c r="T15" s="32">
        <v>6</v>
      </c>
      <c r="U15" s="207">
        <f t="shared" si="52"/>
        <v>19.35483870967742</v>
      </c>
      <c r="V15" s="32">
        <v>2</v>
      </c>
      <c r="W15" s="207">
        <f t="shared" si="53"/>
        <v>6.4516129032258061</v>
      </c>
      <c r="X15" s="32">
        <v>27</v>
      </c>
      <c r="Y15" s="207">
        <f t="shared" si="54"/>
        <v>87.096774193548384</v>
      </c>
      <c r="Z15" s="32">
        <v>2</v>
      </c>
      <c r="AA15" s="207">
        <f t="shared" si="55"/>
        <v>6.4516129032258061</v>
      </c>
      <c r="AB15" s="32"/>
      <c r="AC15" s="33"/>
      <c r="AD15" s="32"/>
      <c r="AE15" s="27"/>
      <c r="AF15" s="32"/>
      <c r="AG15" s="311">
        <f t="shared" si="38"/>
        <v>0</v>
      </c>
      <c r="AH15" s="21"/>
      <c r="AI15" s="27">
        <f t="shared" si="58"/>
        <v>0</v>
      </c>
      <c r="AJ15" s="32">
        <v>2</v>
      </c>
      <c r="AK15" s="207">
        <f t="shared" si="59"/>
        <v>6.4516129032258061</v>
      </c>
      <c r="AL15" s="32">
        <v>5</v>
      </c>
      <c r="AM15" s="207">
        <f t="shared" si="60"/>
        <v>16.129032258064516</v>
      </c>
      <c r="AN15" s="32">
        <v>1</v>
      </c>
      <c r="AO15" s="207">
        <f t="shared" si="61"/>
        <v>3.225806451612903</v>
      </c>
      <c r="AP15" s="32"/>
      <c r="AQ15" s="21"/>
      <c r="AR15" s="32">
        <v>25</v>
      </c>
      <c r="AS15" s="207">
        <f t="shared" si="63"/>
        <v>80.645161290322577</v>
      </c>
      <c r="AT15" s="4"/>
      <c r="AU15" s="158"/>
      <c r="AV15" s="158"/>
      <c r="AW15" s="158"/>
      <c r="AX15" s="43">
        <v>5</v>
      </c>
      <c r="AY15" s="29">
        <f t="shared" si="64"/>
        <v>16.129032258064516</v>
      </c>
      <c r="AZ15" s="43">
        <v>26</v>
      </c>
      <c r="BA15" s="29">
        <f t="shared" si="65"/>
        <v>83.870967741935488</v>
      </c>
    </row>
    <row r="16" spans="1:54" ht="25.5" x14ac:dyDescent="0.2">
      <c r="A16" s="159">
        <v>3</v>
      </c>
      <c r="B16" s="159" t="s">
        <v>404</v>
      </c>
      <c r="C16" s="37" t="s">
        <v>122</v>
      </c>
      <c r="D16" s="218"/>
      <c r="E16" s="20">
        <v>1</v>
      </c>
      <c r="F16" s="20">
        <v>31</v>
      </c>
      <c r="G16" s="20">
        <v>31</v>
      </c>
      <c r="H16" s="20">
        <v>31</v>
      </c>
      <c r="I16" s="403">
        <f>H16*100/G16</f>
        <v>100</v>
      </c>
      <c r="J16" s="21"/>
      <c r="K16" s="310"/>
      <c r="L16" s="33">
        <v>22</v>
      </c>
      <c r="M16" s="27">
        <f t="shared" si="49"/>
        <v>70.967741935483872</v>
      </c>
      <c r="N16" s="33">
        <v>9</v>
      </c>
      <c r="O16" s="27">
        <f t="shared" si="50"/>
        <v>29.032258064516128</v>
      </c>
      <c r="P16" s="33">
        <v>10</v>
      </c>
      <c r="Q16" s="27">
        <f t="shared" si="51"/>
        <v>32.258064516129032</v>
      </c>
      <c r="R16" s="33">
        <v>16</v>
      </c>
      <c r="S16" s="27">
        <f t="shared" si="66"/>
        <v>51.612903225806448</v>
      </c>
      <c r="T16" s="33">
        <v>4</v>
      </c>
      <c r="U16" s="27">
        <f t="shared" si="52"/>
        <v>12.903225806451612</v>
      </c>
      <c r="V16" s="33">
        <v>1</v>
      </c>
      <c r="W16" s="27">
        <f t="shared" si="53"/>
        <v>3.225806451612903</v>
      </c>
      <c r="X16" s="33">
        <v>26</v>
      </c>
      <c r="Y16" s="27">
        <f t="shared" si="54"/>
        <v>83.870967741935488</v>
      </c>
      <c r="Z16" s="33">
        <v>1</v>
      </c>
      <c r="AA16" s="311">
        <f>Z16*100/G16</f>
        <v>3.225806451612903</v>
      </c>
      <c r="AB16" s="33"/>
      <c r="AC16" s="27"/>
      <c r="AD16" s="33"/>
      <c r="AE16" s="311"/>
      <c r="AF16" s="20">
        <v>2</v>
      </c>
      <c r="AG16" s="311">
        <f>AF16*100/G16</f>
        <v>6.4516129032258061</v>
      </c>
      <c r="AH16" s="312">
        <v>1</v>
      </c>
      <c r="AI16" s="27">
        <f t="shared" si="58"/>
        <v>3.225806451612903</v>
      </c>
      <c r="AJ16" s="20">
        <v>1</v>
      </c>
      <c r="AK16" s="27">
        <f t="shared" si="59"/>
        <v>3.225806451612903</v>
      </c>
      <c r="AL16" s="33">
        <v>4</v>
      </c>
      <c r="AM16" s="27">
        <f t="shared" si="60"/>
        <v>12.903225806451612</v>
      </c>
      <c r="AN16" s="33"/>
      <c r="AO16" s="27"/>
      <c r="AP16" s="33">
        <v>1</v>
      </c>
      <c r="AQ16" s="27">
        <f t="shared" ref="AQ16" si="67">AP16*100/G16</f>
        <v>3.225806451612903</v>
      </c>
      <c r="AR16" s="33">
        <v>26</v>
      </c>
      <c r="AS16" s="27">
        <f t="shared" si="63"/>
        <v>83.870967741935488</v>
      </c>
      <c r="AT16" s="215"/>
      <c r="AU16" s="216"/>
      <c r="AV16" s="216"/>
      <c r="AW16" s="217"/>
      <c r="AX16" s="43">
        <v>17</v>
      </c>
      <c r="AY16" s="213">
        <f t="shared" si="64"/>
        <v>54.838709677419352</v>
      </c>
      <c r="AZ16" s="43">
        <v>14</v>
      </c>
      <c r="BA16" s="213">
        <f t="shared" si="65"/>
        <v>45.161290322580648</v>
      </c>
    </row>
    <row r="17" spans="1:54" x14ac:dyDescent="0.2">
      <c r="A17" s="6"/>
      <c r="B17" s="6" t="s">
        <v>79</v>
      </c>
      <c r="C17" s="36">
        <v>7</v>
      </c>
      <c r="D17" s="36">
        <f>D18+D19+D20+D21+D23+D24+D22</f>
        <v>7</v>
      </c>
      <c r="E17" s="36"/>
      <c r="F17" s="36">
        <v>137</v>
      </c>
      <c r="G17" s="36">
        <f>G18+G19+G20+G21+G23+G24+G22</f>
        <v>136</v>
      </c>
      <c r="H17" s="36"/>
      <c r="I17" s="36"/>
      <c r="J17" s="36">
        <f>J18+J19+J20+J21+J23+J24+J22</f>
        <v>136</v>
      </c>
      <c r="K17" s="19">
        <v>100</v>
      </c>
      <c r="L17" s="36">
        <f t="shared" ref="L17:AZ17" si="68">L18+L19+L20+L21+L23+L24+L22</f>
        <v>81</v>
      </c>
      <c r="M17" s="28">
        <f t="shared" ref="M17:M31" si="69">L17*100/G17</f>
        <v>59.558823529411768</v>
      </c>
      <c r="N17" s="36">
        <f t="shared" si="68"/>
        <v>55</v>
      </c>
      <c r="O17" s="28">
        <f t="shared" ref="O17:O31" si="70">N17*100/G17</f>
        <v>40.441176470588232</v>
      </c>
      <c r="P17" s="36">
        <f t="shared" si="68"/>
        <v>27</v>
      </c>
      <c r="Q17" s="28">
        <f t="shared" ref="Q17:Q31" si="71">P17*100/G17</f>
        <v>19.852941176470587</v>
      </c>
      <c r="R17" s="36">
        <f t="shared" si="68"/>
        <v>40</v>
      </c>
      <c r="S17" s="28">
        <f t="shared" ref="S12:S53" si="72">R17*100/G17</f>
        <v>29.411764705882351</v>
      </c>
      <c r="T17" s="36">
        <f t="shared" si="68"/>
        <v>36</v>
      </c>
      <c r="U17" s="28">
        <f t="shared" ref="U17:U31" si="73">T17*100/G17</f>
        <v>26.470588235294116</v>
      </c>
      <c r="V17" s="36">
        <f t="shared" si="68"/>
        <v>33</v>
      </c>
      <c r="W17" s="28">
        <f t="shared" ref="W17:W31" si="74">V17*100/G17</f>
        <v>24.264705882352942</v>
      </c>
      <c r="X17" s="36">
        <f t="shared" si="68"/>
        <v>122</v>
      </c>
      <c r="Y17" s="28">
        <f t="shared" ref="Y17:Y31" si="75">X17*100/G17</f>
        <v>89.705882352941174</v>
      </c>
      <c r="Z17" s="36">
        <f t="shared" si="68"/>
        <v>7</v>
      </c>
      <c r="AA17" s="28">
        <f t="shared" ref="AA17" si="76">Z17*100/G17</f>
        <v>5.1470588235294121</v>
      </c>
      <c r="AB17" s="36">
        <f t="shared" si="68"/>
        <v>2</v>
      </c>
      <c r="AC17" s="36">
        <f t="shared" ref="AC17" si="77">AB17*100/G17</f>
        <v>1.4705882352941178</v>
      </c>
      <c r="AD17" s="36">
        <f t="shared" si="68"/>
        <v>2</v>
      </c>
      <c r="AE17" s="28">
        <f t="shared" ref="AE17" si="78">AD17*100/G17</f>
        <v>1.4705882352941178</v>
      </c>
      <c r="AF17" s="36"/>
      <c r="AG17" s="36"/>
      <c r="AH17" s="36"/>
      <c r="AI17" s="36"/>
      <c r="AJ17" s="36">
        <f t="shared" si="68"/>
        <v>3</v>
      </c>
      <c r="AK17" s="28">
        <f t="shared" ref="AK17" si="79">AJ17*100/G17</f>
        <v>2.2058823529411766</v>
      </c>
      <c r="AL17" s="36">
        <f t="shared" si="68"/>
        <v>21</v>
      </c>
      <c r="AM17" s="28">
        <f t="shared" ref="AM17:AM31" si="80">AL17*100/G17</f>
        <v>15.441176470588236</v>
      </c>
      <c r="AN17" s="36">
        <f t="shared" si="68"/>
        <v>12</v>
      </c>
      <c r="AO17" s="28">
        <f t="shared" ref="AO17:AO31" si="81">AN17*100/G17</f>
        <v>8.8235294117647065</v>
      </c>
      <c r="AP17" s="36">
        <f t="shared" si="68"/>
        <v>3</v>
      </c>
      <c r="AQ17" s="19">
        <f t="shared" ref="AQ17" si="82">AP17*100/G17</f>
        <v>2.2058823529411766</v>
      </c>
      <c r="AR17" s="36">
        <f t="shared" si="68"/>
        <v>100</v>
      </c>
      <c r="AS17" s="28">
        <f t="shared" ref="AS17:AS31" si="83">AR17*100/G17</f>
        <v>73.529411764705884</v>
      </c>
      <c r="AT17" s="36"/>
      <c r="AU17" s="36"/>
      <c r="AV17" s="36"/>
      <c r="AW17" s="36"/>
      <c r="AX17" s="36">
        <f t="shared" si="68"/>
        <v>87</v>
      </c>
      <c r="AY17" s="41">
        <f t="shared" ref="AY17:AY31" si="84">AX17*100/G17</f>
        <v>63.970588235294116</v>
      </c>
      <c r="AZ17" s="36">
        <f t="shared" si="68"/>
        <v>49</v>
      </c>
      <c r="BA17" s="41">
        <f t="shared" ref="BA17:BA31" si="85">AZ17*100/G17</f>
        <v>36.029411764705884</v>
      </c>
      <c r="BB17" s="269"/>
    </row>
    <row r="18" spans="1:54" x14ac:dyDescent="0.2">
      <c r="A18" s="43">
        <v>1</v>
      </c>
      <c r="B18" s="198" t="s">
        <v>80</v>
      </c>
      <c r="C18" s="4" t="s">
        <v>376</v>
      </c>
      <c r="D18" s="43">
        <v>1</v>
      </c>
      <c r="E18" s="43"/>
      <c r="F18" s="43">
        <v>21</v>
      </c>
      <c r="G18" s="43">
        <v>21</v>
      </c>
      <c r="H18" s="282"/>
      <c r="I18" s="283"/>
      <c r="J18" s="33">
        <v>21</v>
      </c>
      <c r="K18" s="284">
        <v>100</v>
      </c>
      <c r="L18" s="33">
        <v>13</v>
      </c>
      <c r="M18" s="285">
        <f t="shared" si="69"/>
        <v>61.904761904761905</v>
      </c>
      <c r="N18" s="40">
        <v>8</v>
      </c>
      <c r="O18" s="285">
        <f t="shared" si="70"/>
        <v>38.095238095238095</v>
      </c>
      <c r="P18" s="40">
        <v>5</v>
      </c>
      <c r="Q18" s="285">
        <f t="shared" si="71"/>
        <v>23.80952380952381</v>
      </c>
      <c r="R18" s="33">
        <v>5</v>
      </c>
      <c r="S18" s="27">
        <f t="shared" si="72"/>
        <v>23.80952380952381</v>
      </c>
      <c r="T18" s="40">
        <v>8</v>
      </c>
      <c r="U18" s="285">
        <f t="shared" si="73"/>
        <v>38.095238095238095</v>
      </c>
      <c r="V18" s="40">
        <v>3</v>
      </c>
      <c r="W18" s="285">
        <f t="shared" si="74"/>
        <v>14.285714285714286</v>
      </c>
      <c r="X18" s="40">
        <v>20</v>
      </c>
      <c r="Y18" s="285">
        <f t="shared" si="75"/>
        <v>95.238095238095241</v>
      </c>
      <c r="Z18" s="40">
        <v>0</v>
      </c>
      <c r="AA18" s="285">
        <f>Z18*100/G18</f>
        <v>0</v>
      </c>
      <c r="AB18" s="40">
        <v>1</v>
      </c>
      <c r="AC18" s="282">
        <f>AB18*100/G18</f>
        <v>4.7619047619047619</v>
      </c>
      <c r="AD18" s="40"/>
      <c r="AE18" s="285"/>
      <c r="AF18" s="40"/>
      <c r="AG18" s="286"/>
      <c r="AH18" s="286"/>
      <c r="AI18" s="286"/>
      <c r="AJ18" s="43"/>
      <c r="AK18" s="285"/>
      <c r="AL18" s="40">
        <v>4</v>
      </c>
      <c r="AM18" s="285">
        <f t="shared" si="80"/>
        <v>19.047619047619047</v>
      </c>
      <c r="AN18" s="40">
        <v>2</v>
      </c>
      <c r="AO18" s="285">
        <f t="shared" si="81"/>
        <v>9.5238095238095237</v>
      </c>
      <c r="AP18" s="40"/>
      <c r="AQ18" s="284"/>
      <c r="AR18" s="40">
        <v>15</v>
      </c>
      <c r="AS18" s="285">
        <f t="shared" si="83"/>
        <v>71.428571428571431</v>
      </c>
      <c r="AT18" s="215"/>
      <c r="AU18" s="216"/>
      <c r="AV18" s="216"/>
      <c r="AW18" s="217"/>
      <c r="AX18" s="146">
        <v>10</v>
      </c>
      <c r="AY18" s="29">
        <f t="shared" si="84"/>
        <v>47.61904761904762</v>
      </c>
      <c r="AZ18" s="146">
        <v>11</v>
      </c>
      <c r="BA18" s="29">
        <f t="shared" si="85"/>
        <v>52.38095238095238</v>
      </c>
      <c r="BB18" s="269"/>
    </row>
    <row r="19" spans="1:54" ht="18" customHeight="1" x14ac:dyDescent="0.2">
      <c r="A19" s="43">
        <v>2</v>
      </c>
      <c r="B19" s="198"/>
      <c r="C19" s="37" t="s">
        <v>81</v>
      </c>
      <c r="D19" s="43">
        <v>1</v>
      </c>
      <c r="E19" s="20"/>
      <c r="F19" s="20">
        <v>21</v>
      </c>
      <c r="G19" s="43">
        <v>21</v>
      </c>
      <c r="H19" s="282"/>
      <c r="I19" s="283"/>
      <c r="J19" s="33">
        <v>21</v>
      </c>
      <c r="K19" s="284">
        <v>100</v>
      </c>
      <c r="L19" s="33">
        <v>12</v>
      </c>
      <c r="M19" s="285">
        <f t="shared" si="69"/>
        <v>57.142857142857146</v>
      </c>
      <c r="N19" s="40">
        <v>9</v>
      </c>
      <c r="O19" s="285">
        <f t="shared" si="70"/>
        <v>42.857142857142854</v>
      </c>
      <c r="P19" s="40">
        <v>2</v>
      </c>
      <c r="Q19" s="285">
        <f t="shared" si="71"/>
        <v>9.5238095238095237</v>
      </c>
      <c r="R19" s="33">
        <v>5</v>
      </c>
      <c r="S19" s="27">
        <f t="shared" si="72"/>
        <v>23.80952380952381</v>
      </c>
      <c r="T19" s="40">
        <v>7</v>
      </c>
      <c r="U19" s="285">
        <f t="shared" si="73"/>
        <v>33.333333333333336</v>
      </c>
      <c r="V19" s="40">
        <v>7</v>
      </c>
      <c r="W19" s="285">
        <f t="shared" si="74"/>
        <v>33.333333333333336</v>
      </c>
      <c r="X19" s="40">
        <v>19</v>
      </c>
      <c r="Y19" s="285">
        <f t="shared" si="75"/>
        <v>90.476190476190482</v>
      </c>
      <c r="Z19" s="40"/>
      <c r="AA19" s="285"/>
      <c r="AB19" s="40"/>
      <c r="AC19" s="282"/>
      <c r="AD19" s="33">
        <v>2</v>
      </c>
      <c r="AE19" s="285">
        <f>AD19*100/G19</f>
        <v>9.5238095238095237</v>
      </c>
      <c r="AF19" s="33"/>
      <c r="AG19" s="286"/>
      <c r="AH19" s="286"/>
      <c r="AI19" s="286"/>
      <c r="AJ19" s="33"/>
      <c r="AK19" s="285"/>
      <c r="AL19" s="33">
        <v>6</v>
      </c>
      <c r="AM19" s="285">
        <f t="shared" si="80"/>
        <v>28.571428571428573</v>
      </c>
      <c r="AN19" s="33">
        <v>2</v>
      </c>
      <c r="AO19" s="285">
        <f t="shared" si="81"/>
        <v>9.5238095238095237</v>
      </c>
      <c r="AP19" s="40"/>
      <c r="AQ19" s="284"/>
      <c r="AR19" s="33">
        <v>13</v>
      </c>
      <c r="AS19" s="285">
        <f t="shared" si="83"/>
        <v>61.904761904761905</v>
      </c>
      <c r="AT19" s="215"/>
      <c r="AU19" s="216"/>
      <c r="AV19" s="216"/>
      <c r="AW19" s="217"/>
      <c r="AX19" s="146">
        <v>13</v>
      </c>
      <c r="AY19" s="29">
        <f t="shared" si="84"/>
        <v>61.904761904761905</v>
      </c>
      <c r="AZ19" s="146">
        <v>8</v>
      </c>
      <c r="BA19" s="29">
        <f t="shared" si="85"/>
        <v>38.095238095238095</v>
      </c>
      <c r="BB19" s="269"/>
    </row>
    <row r="20" spans="1:54" x14ac:dyDescent="0.2">
      <c r="A20" s="43">
        <v>3</v>
      </c>
      <c r="B20" s="198"/>
      <c r="C20" s="4" t="s">
        <v>82</v>
      </c>
      <c r="D20" s="43">
        <v>1</v>
      </c>
      <c r="E20" s="43"/>
      <c r="F20" s="43">
        <v>21</v>
      </c>
      <c r="G20" s="43">
        <v>21</v>
      </c>
      <c r="H20" s="282"/>
      <c r="I20" s="283"/>
      <c r="J20" s="33">
        <v>21</v>
      </c>
      <c r="K20" s="284">
        <v>100</v>
      </c>
      <c r="L20" s="33">
        <v>13</v>
      </c>
      <c r="M20" s="285">
        <f t="shared" si="69"/>
        <v>61.904761904761905</v>
      </c>
      <c r="N20" s="40">
        <v>8</v>
      </c>
      <c r="O20" s="285">
        <f t="shared" si="70"/>
        <v>38.095238095238095</v>
      </c>
      <c r="P20" s="40">
        <v>6</v>
      </c>
      <c r="Q20" s="285">
        <f t="shared" si="71"/>
        <v>28.571428571428573</v>
      </c>
      <c r="R20" s="33">
        <v>5</v>
      </c>
      <c r="S20" s="27">
        <f t="shared" si="72"/>
        <v>23.80952380952381</v>
      </c>
      <c r="T20" s="40">
        <v>3</v>
      </c>
      <c r="U20" s="285">
        <f t="shared" si="73"/>
        <v>14.285714285714286</v>
      </c>
      <c r="V20" s="40">
        <v>7</v>
      </c>
      <c r="W20" s="285">
        <f t="shared" si="74"/>
        <v>33.333333333333336</v>
      </c>
      <c r="X20" s="40">
        <v>12</v>
      </c>
      <c r="Y20" s="285">
        <f t="shared" si="75"/>
        <v>57.142857142857146</v>
      </c>
      <c r="Z20" s="40">
        <v>5</v>
      </c>
      <c r="AA20" s="285">
        <f>Z20*100/G20</f>
        <v>23.80952380952381</v>
      </c>
      <c r="AB20" s="40">
        <v>1</v>
      </c>
      <c r="AC20" s="282">
        <f>AB20*100/G20</f>
        <v>4.7619047619047619</v>
      </c>
      <c r="AD20" s="40"/>
      <c r="AE20" s="285"/>
      <c r="AF20" s="40"/>
      <c r="AG20" s="286"/>
      <c r="AH20" s="286"/>
      <c r="AI20" s="286"/>
      <c r="AJ20" s="40">
        <v>3</v>
      </c>
      <c r="AK20" s="285">
        <f>AJ20*100/G20</f>
        <v>14.285714285714286</v>
      </c>
      <c r="AL20" s="40">
        <v>4</v>
      </c>
      <c r="AM20" s="285">
        <f t="shared" si="80"/>
        <v>19.047619047619047</v>
      </c>
      <c r="AN20" s="40">
        <v>3</v>
      </c>
      <c r="AO20" s="285">
        <f t="shared" si="81"/>
        <v>14.285714285714286</v>
      </c>
      <c r="AP20" s="40">
        <v>1</v>
      </c>
      <c r="AQ20" s="284">
        <f>AP20*100/G20</f>
        <v>4.7619047619047619</v>
      </c>
      <c r="AR20" s="40">
        <v>13</v>
      </c>
      <c r="AS20" s="285">
        <f t="shared" si="83"/>
        <v>61.904761904761905</v>
      </c>
      <c r="AT20" s="215"/>
      <c r="AU20" s="216"/>
      <c r="AV20" s="216"/>
      <c r="AW20" s="217"/>
      <c r="AX20" s="146">
        <v>17</v>
      </c>
      <c r="AY20" s="29">
        <f t="shared" si="84"/>
        <v>80.952380952380949</v>
      </c>
      <c r="AZ20" s="146">
        <v>4</v>
      </c>
      <c r="BA20" s="29">
        <f t="shared" si="85"/>
        <v>19.047619047619047</v>
      </c>
      <c r="BB20" s="269"/>
    </row>
    <row r="21" spans="1:54" x14ac:dyDescent="0.2">
      <c r="A21" s="43">
        <v>4</v>
      </c>
      <c r="B21" s="198"/>
      <c r="C21" s="4" t="s">
        <v>83</v>
      </c>
      <c r="D21" s="43">
        <v>1</v>
      </c>
      <c r="E21" s="43"/>
      <c r="F21" s="43">
        <v>11</v>
      </c>
      <c r="G21" s="43">
        <v>11</v>
      </c>
      <c r="H21" s="282"/>
      <c r="I21" s="283"/>
      <c r="J21" s="33">
        <v>11</v>
      </c>
      <c r="K21" s="284">
        <v>100</v>
      </c>
      <c r="L21" s="33">
        <v>6</v>
      </c>
      <c r="M21" s="285">
        <f t="shared" si="69"/>
        <v>54.545454545454547</v>
      </c>
      <c r="N21" s="40">
        <v>5</v>
      </c>
      <c r="O21" s="285">
        <f t="shared" si="70"/>
        <v>45.454545454545453</v>
      </c>
      <c r="P21" s="40">
        <v>2</v>
      </c>
      <c r="Q21" s="285">
        <f t="shared" si="71"/>
        <v>18.181818181818183</v>
      </c>
      <c r="R21" s="33">
        <v>2</v>
      </c>
      <c r="S21" s="27">
        <f t="shared" si="72"/>
        <v>18.181818181818183</v>
      </c>
      <c r="T21" s="40">
        <v>3</v>
      </c>
      <c r="U21" s="285">
        <f t="shared" si="73"/>
        <v>27.272727272727273</v>
      </c>
      <c r="V21" s="40">
        <v>4</v>
      </c>
      <c r="W21" s="285">
        <f t="shared" si="74"/>
        <v>36.363636363636367</v>
      </c>
      <c r="X21" s="40">
        <v>11</v>
      </c>
      <c r="Y21" s="285">
        <f t="shared" si="75"/>
        <v>100</v>
      </c>
      <c r="Z21" s="40"/>
      <c r="AA21" s="285"/>
      <c r="AB21" s="40"/>
      <c r="AC21" s="282"/>
      <c r="AD21" s="40"/>
      <c r="AE21" s="285"/>
      <c r="AF21" s="40"/>
      <c r="AG21" s="286"/>
      <c r="AH21" s="286"/>
      <c r="AI21" s="286"/>
      <c r="AJ21" s="40"/>
      <c r="AK21" s="285"/>
      <c r="AL21" s="33">
        <v>1</v>
      </c>
      <c r="AM21" s="285">
        <f t="shared" si="80"/>
        <v>9.0909090909090917</v>
      </c>
      <c r="AN21" s="40">
        <v>1</v>
      </c>
      <c r="AO21" s="285">
        <f t="shared" si="81"/>
        <v>9.0909090909090917</v>
      </c>
      <c r="AP21" s="40"/>
      <c r="AQ21" s="284"/>
      <c r="AR21" s="40">
        <v>9</v>
      </c>
      <c r="AS21" s="285">
        <f t="shared" si="83"/>
        <v>81.818181818181813</v>
      </c>
      <c r="AT21" s="215"/>
      <c r="AU21" s="216"/>
      <c r="AV21" s="216"/>
      <c r="AW21" s="217"/>
      <c r="AX21" s="146">
        <v>7</v>
      </c>
      <c r="AY21" s="29">
        <f t="shared" si="84"/>
        <v>63.636363636363633</v>
      </c>
      <c r="AZ21" s="146">
        <v>4</v>
      </c>
      <c r="BA21" s="29">
        <f t="shared" si="85"/>
        <v>36.363636363636367</v>
      </c>
      <c r="BB21" s="269"/>
    </row>
    <row r="22" spans="1:54" x14ac:dyDescent="0.2">
      <c r="A22" s="43">
        <v>5</v>
      </c>
      <c r="B22" s="198"/>
      <c r="C22" s="4" t="s">
        <v>84</v>
      </c>
      <c r="D22" s="43">
        <v>1</v>
      </c>
      <c r="E22" s="43"/>
      <c r="F22" s="43">
        <v>21</v>
      </c>
      <c r="G22" s="43">
        <v>21</v>
      </c>
      <c r="H22" s="282"/>
      <c r="I22" s="283"/>
      <c r="J22" s="33">
        <v>21</v>
      </c>
      <c r="K22" s="284">
        <v>100</v>
      </c>
      <c r="L22" s="33">
        <v>12</v>
      </c>
      <c r="M22" s="285">
        <f t="shared" si="69"/>
        <v>57.142857142857146</v>
      </c>
      <c r="N22" s="40">
        <v>9</v>
      </c>
      <c r="O22" s="285">
        <f t="shared" si="70"/>
        <v>42.857142857142854</v>
      </c>
      <c r="P22" s="40">
        <v>3</v>
      </c>
      <c r="Q22" s="285">
        <f t="shared" si="71"/>
        <v>14.285714285714286</v>
      </c>
      <c r="R22" s="33">
        <v>8</v>
      </c>
      <c r="S22" s="27">
        <f t="shared" si="72"/>
        <v>38.095238095238095</v>
      </c>
      <c r="T22" s="40">
        <v>6</v>
      </c>
      <c r="U22" s="285">
        <f t="shared" si="73"/>
        <v>28.571428571428573</v>
      </c>
      <c r="V22" s="40">
        <v>4</v>
      </c>
      <c r="W22" s="285">
        <f t="shared" si="74"/>
        <v>19.047619047619047</v>
      </c>
      <c r="X22" s="40">
        <v>21</v>
      </c>
      <c r="Y22" s="285">
        <f t="shared" si="75"/>
        <v>100</v>
      </c>
      <c r="Z22" s="40"/>
      <c r="AA22" s="285"/>
      <c r="AB22" s="40"/>
      <c r="AC22" s="282"/>
      <c r="AD22" s="40"/>
      <c r="AE22" s="285"/>
      <c r="AF22" s="40"/>
      <c r="AG22" s="286"/>
      <c r="AH22" s="286"/>
      <c r="AI22" s="286"/>
      <c r="AJ22" s="40"/>
      <c r="AK22" s="285"/>
      <c r="AL22" s="40">
        <v>3</v>
      </c>
      <c r="AM22" s="285">
        <f t="shared" si="80"/>
        <v>14.285714285714286</v>
      </c>
      <c r="AN22" s="40">
        <v>2</v>
      </c>
      <c r="AO22" s="285">
        <f t="shared" si="81"/>
        <v>9.5238095238095237</v>
      </c>
      <c r="AP22" s="40"/>
      <c r="AQ22" s="284">
        <v>34</v>
      </c>
      <c r="AR22" s="40">
        <v>16</v>
      </c>
      <c r="AS22" s="285">
        <f t="shared" si="83"/>
        <v>76.19047619047619</v>
      </c>
      <c r="AT22" s="215"/>
      <c r="AU22" s="216"/>
      <c r="AV22" s="216"/>
      <c r="AW22" s="217"/>
      <c r="AX22" s="146">
        <v>14</v>
      </c>
      <c r="AY22" s="29">
        <f t="shared" si="84"/>
        <v>66.666666666666671</v>
      </c>
      <c r="AZ22" s="146">
        <v>7</v>
      </c>
      <c r="BA22" s="29">
        <f t="shared" si="85"/>
        <v>33.333333333333336</v>
      </c>
      <c r="BB22" s="269"/>
    </row>
    <row r="23" spans="1:54" x14ac:dyDescent="0.2">
      <c r="A23" s="43">
        <v>6</v>
      </c>
      <c r="B23" s="198"/>
      <c r="C23" s="4" t="s">
        <v>85</v>
      </c>
      <c r="D23" s="43">
        <v>1</v>
      </c>
      <c r="E23" s="43"/>
      <c r="F23" s="43">
        <v>21</v>
      </c>
      <c r="G23" s="43">
        <v>21</v>
      </c>
      <c r="H23" s="282"/>
      <c r="I23" s="283"/>
      <c r="J23" s="33">
        <v>21</v>
      </c>
      <c r="K23" s="284">
        <v>100</v>
      </c>
      <c r="L23" s="33">
        <v>13</v>
      </c>
      <c r="M23" s="285">
        <f t="shared" si="69"/>
        <v>61.904761904761905</v>
      </c>
      <c r="N23" s="40">
        <v>8</v>
      </c>
      <c r="O23" s="285">
        <f t="shared" si="70"/>
        <v>38.095238095238095</v>
      </c>
      <c r="P23" s="40">
        <v>1</v>
      </c>
      <c r="Q23" s="285">
        <f t="shared" si="71"/>
        <v>4.7619047619047619</v>
      </c>
      <c r="R23" s="33">
        <v>11</v>
      </c>
      <c r="S23" s="27">
        <f t="shared" si="72"/>
        <v>52.38095238095238</v>
      </c>
      <c r="T23" s="40">
        <v>5</v>
      </c>
      <c r="U23" s="285">
        <f t="shared" si="73"/>
        <v>23.80952380952381</v>
      </c>
      <c r="V23" s="40">
        <v>4</v>
      </c>
      <c r="W23" s="285">
        <f t="shared" si="74"/>
        <v>19.047619047619047</v>
      </c>
      <c r="X23" s="40">
        <v>20</v>
      </c>
      <c r="Y23" s="285">
        <f t="shared" si="75"/>
        <v>95.238095238095241</v>
      </c>
      <c r="Z23" s="40">
        <v>1</v>
      </c>
      <c r="AA23" s="285">
        <f t="shared" ref="AA23:AA24" si="86">Z23*100/G23</f>
        <v>4.7619047619047619</v>
      </c>
      <c r="AB23" s="40"/>
      <c r="AC23" s="282"/>
      <c r="AD23" s="40"/>
      <c r="AE23" s="285"/>
      <c r="AF23" s="40"/>
      <c r="AG23" s="286"/>
      <c r="AH23" s="286"/>
      <c r="AI23" s="286"/>
      <c r="AJ23" s="40"/>
      <c r="AK23" s="285"/>
      <c r="AL23" s="40">
        <v>2</v>
      </c>
      <c r="AM23" s="285">
        <f t="shared" si="80"/>
        <v>9.5238095238095237</v>
      </c>
      <c r="AN23" s="40">
        <v>1</v>
      </c>
      <c r="AO23" s="285">
        <f t="shared" si="81"/>
        <v>4.7619047619047619</v>
      </c>
      <c r="AP23" s="40">
        <v>1</v>
      </c>
      <c r="AQ23" s="284">
        <f>AP23*100/G23</f>
        <v>4.7619047619047619</v>
      </c>
      <c r="AR23" s="40">
        <v>17</v>
      </c>
      <c r="AS23" s="285">
        <f t="shared" si="83"/>
        <v>80.952380952380949</v>
      </c>
      <c r="AT23" s="215"/>
      <c r="AU23" s="216"/>
      <c r="AV23" s="216"/>
      <c r="AW23" s="217"/>
      <c r="AX23" s="146">
        <v>16</v>
      </c>
      <c r="AY23" s="29">
        <f t="shared" si="84"/>
        <v>76.19047619047619</v>
      </c>
      <c r="AZ23" s="146">
        <v>5</v>
      </c>
      <c r="BA23" s="29">
        <f t="shared" si="85"/>
        <v>23.80952380952381</v>
      </c>
      <c r="BB23" s="269"/>
    </row>
    <row r="24" spans="1:54" x14ac:dyDescent="0.2">
      <c r="A24" s="43">
        <v>7</v>
      </c>
      <c r="B24" s="198"/>
      <c r="C24" s="4" t="s">
        <v>86</v>
      </c>
      <c r="D24" s="43">
        <v>1</v>
      </c>
      <c r="E24" s="43"/>
      <c r="F24" s="43">
        <v>21</v>
      </c>
      <c r="G24" s="43">
        <v>20</v>
      </c>
      <c r="H24" s="282"/>
      <c r="I24" s="283"/>
      <c r="J24" s="33">
        <v>20</v>
      </c>
      <c r="K24" s="284">
        <v>100</v>
      </c>
      <c r="L24" s="33">
        <v>12</v>
      </c>
      <c r="M24" s="285">
        <f t="shared" si="69"/>
        <v>60</v>
      </c>
      <c r="N24" s="40">
        <v>8</v>
      </c>
      <c r="O24" s="285">
        <f t="shared" si="70"/>
        <v>40</v>
      </c>
      <c r="P24" s="40">
        <v>8</v>
      </c>
      <c r="Q24" s="285">
        <f t="shared" si="71"/>
        <v>40</v>
      </c>
      <c r="R24" s="33">
        <v>4</v>
      </c>
      <c r="S24" s="27">
        <f t="shared" si="72"/>
        <v>20</v>
      </c>
      <c r="T24" s="40">
        <v>4</v>
      </c>
      <c r="U24" s="285">
        <f t="shared" si="73"/>
        <v>20</v>
      </c>
      <c r="V24" s="40">
        <v>4</v>
      </c>
      <c r="W24" s="285">
        <f t="shared" si="74"/>
        <v>20</v>
      </c>
      <c r="X24" s="40">
        <v>19</v>
      </c>
      <c r="Y24" s="285">
        <f t="shared" si="75"/>
        <v>95</v>
      </c>
      <c r="Z24" s="40">
        <v>1</v>
      </c>
      <c r="AA24" s="285">
        <f t="shared" si="86"/>
        <v>5</v>
      </c>
      <c r="AB24" s="40"/>
      <c r="AC24" s="282"/>
      <c r="AD24" s="40"/>
      <c r="AE24" s="285"/>
      <c r="AF24" s="40"/>
      <c r="AG24" s="286"/>
      <c r="AH24" s="286"/>
      <c r="AI24" s="286"/>
      <c r="AJ24" s="40"/>
      <c r="AK24" s="285"/>
      <c r="AL24" s="33">
        <v>1</v>
      </c>
      <c r="AM24" s="285">
        <f t="shared" si="80"/>
        <v>5</v>
      </c>
      <c r="AN24" s="40">
        <v>1</v>
      </c>
      <c r="AO24" s="285">
        <f t="shared" si="81"/>
        <v>5</v>
      </c>
      <c r="AP24" s="40">
        <v>1</v>
      </c>
      <c r="AQ24" s="284">
        <f>AP24*100/G24</f>
        <v>5</v>
      </c>
      <c r="AR24" s="40">
        <v>17</v>
      </c>
      <c r="AS24" s="285">
        <f t="shared" si="83"/>
        <v>85</v>
      </c>
      <c r="AT24" s="215"/>
      <c r="AU24" s="216"/>
      <c r="AV24" s="216"/>
      <c r="AW24" s="217"/>
      <c r="AX24" s="146">
        <v>10</v>
      </c>
      <c r="AY24" s="29">
        <f t="shared" si="84"/>
        <v>50</v>
      </c>
      <c r="AZ24" s="146">
        <v>10</v>
      </c>
      <c r="BA24" s="29">
        <f t="shared" si="85"/>
        <v>50</v>
      </c>
      <c r="BB24" s="269"/>
    </row>
    <row r="25" spans="1:54" x14ac:dyDescent="0.2">
      <c r="A25" s="18"/>
      <c r="B25" s="36" t="s">
        <v>49</v>
      </c>
      <c r="C25" s="36">
        <v>6</v>
      </c>
      <c r="D25" s="17">
        <f>D26+D27+D28+D29+D30+D31</f>
        <v>6</v>
      </c>
      <c r="E25" s="17">
        <f t="shared" ref="E25:F25" si="87">E26+E27+E28+E29+E30+E31</f>
        <v>0</v>
      </c>
      <c r="F25" s="17">
        <f t="shared" si="87"/>
        <v>126</v>
      </c>
      <c r="G25" s="17">
        <f>G26+G27+G28+G29+G30+G31</f>
        <v>126</v>
      </c>
      <c r="H25" s="17"/>
      <c r="I25" s="17"/>
      <c r="J25" s="17">
        <f t="shared" ref="J25:AZ25" si="88">J26+J27+J28+J29+J30+J31</f>
        <v>126</v>
      </c>
      <c r="K25" s="28">
        <f t="shared" ref="K25" si="89">J25*100/G25</f>
        <v>100</v>
      </c>
      <c r="L25" s="17">
        <f t="shared" si="88"/>
        <v>79</v>
      </c>
      <c r="M25" s="28">
        <f t="shared" si="69"/>
        <v>62.698412698412696</v>
      </c>
      <c r="N25" s="17">
        <f t="shared" si="88"/>
        <v>47</v>
      </c>
      <c r="O25" s="28">
        <f t="shared" si="70"/>
        <v>37.301587301587304</v>
      </c>
      <c r="P25" s="17">
        <f t="shared" si="88"/>
        <v>46</v>
      </c>
      <c r="Q25" s="28">
        <f t="shared" si="71"/>
        <v>36.507936507936506</v>
      </c>
      <c r="R25" s="17">
        <f t="shared" si="88"/>
        <v>39</v>
      </c>
      <c r="S25" s="28">
        <f t="shared" si="72"/>
        <v>30.952380952380953</v>
      </c>
      <c r="T25" s="17">
        <f t="shared" si="88"/>
        <v>26</v>
      </c>
      <c r="U25" s="28">
        <f t="shared" si="73"/>
        <v>20.634920634920636</v>
      </c>
      <c r="V25" s="17">
        <f t="shared" si="88"/>
        <v>15</v>
      </c>
      <c r="W25" s="28">
        <f t="shared" si="74"/>
        <v>11.904761904761905</v>
      </c>
      <c r="X25" s="17">
        <f t="shared" si="88"/>
        <v>121</v>
      </c>
      <c r="Y25" s="28">
        <f t="shared" si="75"/>
        <v>96.031746031746039</v>
      </c>
      <c r="Z25" s="17">
        <f t="shared" si="88"/>
        <v>1</v>
      </c>
      <c r="AA25" s="28">
        <f t="shared" ref="AA25:AA28" si="90">Z25*100/G25</f>
        <v>0.79365079365079361</v>
      </c>
      <c r="AB25" s="17"/>
      <c r="AC25" s="17"/>
      <c r="AD25" s="17"/>
      <c r="AE25" s="17"/>
      <c r="AF25" s="17"/>
      <c r="AG25" s="17"/>
      <c r="AH25" s="17"/>
      <c r="AI25" s="17"/>
      <c r="AJ25" s="17">
        <f t="shared" si="88"/>
        <v>4</v>
      </c>
      <c r="AK25" s="28">
        <f t="shared" ref="AK25:AK27" si="91">AJ25*100/G25</f>
        <v>3.1746031746031744</v>
      </c>
      <c r="AL25" s="17">
        <f t="shared" si="88"/>
        <v>31</v>
      </c>
      <c r="AM25" s="28">
        <f t="shared" si="80"/>
        <v>24.603174603174605</v>
      </c>
      <c r="AN25" s="17">
        <f t="shared" si="88"/>
        <v>20</v>
      </c>
      <c r="AO25" s="28">
        <f t="shared" si="81"/>
        <v>15.873015873015873</v>
      </c>
      <c r="AP25" s="17"/>
      <c r="AQ25" s="17"/>
      <c r="AR25" s="17">
        <f t="shared" si="88"/>
        <v>75</v>
      </c>
      <c r="AS25" s="28">
        <f t="shared" si="83"/>
        <v>59.523809523809526</v>
      </c>
      <c r="AT25" s="17"/>
      <c r="AU25" s="17"/>
      <c r="AV25" s="17"/>
      <c r="AW25" s="17"/>
      <c r="AX25" s="17">
        <f t="shared" si="88"/>
        <v>84</v>
      </c>
      <c r="AY25" s="41">
        <f t="shared" si="84"/>
        <v>66.666666666666671</v>
      </c>
      <c r="AZ25" s="17">
        <f t="shared" si="88"/>
        <v>42</v>
      </c>
      <c r="BA25" s="41">
        <f t="shared" si="85"/>
        <v>33.333333333333336</v>
      </c>
      <c r="BB25" s="269"/>
    </row>
    <row r="26" spans="1:54" x14ac:dyDescent="0.2">
      <c r="A26" s="7">
        <v>1</v>
      </c>
      <c r="B26" s="287" t="s">
        <v>88</v>
      </c>
      <c r="C26" s="288" t="s">
        <v>90</v>
      </c>
      <c r="D26" s="32">
        <v>1</v>
      </c>
      <c r="E26" s="32"/>
      <c r="F26" s="32">
        <v>21</v>
      </c>
      <c r="G26" s="32">
        <v>21</v>
      </c>
      <c r="H26" s="32"/>
      <c r="I26" s="21"/>
      <c r="J26" s="32">
        <v>21</v>
      </c>
      <c r="K26" s="33">
        <v>100</v>
      </c>
      <c r="L26" s="32">
        <v>14</v>
      </c>
      <c r="M26" s="207">
        <f t="shared" si="69"/>
        <v>66.666666666666671</v>
      </c>
      <c r="N26" s="32">
        <v>7</v>
      </c>
      <c r="O26" s="207">
        <f t="shared" si="70"/>
        <v>33.333333333333336</v>
      </c>
      <c r="P26" s="32">
        <v>12</v>
      </c>
      <c r="Q26" s="207">
        <f t="shared" si="71"/>
        <v>57.142857142857146</v>
      </c>
      <c r="R26" s="32">
        <v>6</v>
      </c>
      <c r="S26" s="207">
        <f t="shared" si="72"/>
        <v>28.571428571428573</v>
      </c>
      <c r="T26" s="32">
        <v>2</v>
      </c>
      <c r="U26" s="207">
        <f t="shared" si="73"/>
        <v>9.5238095238095237</v>
      </c>
      <c r="V26" s="32">
        <v>1</v>
      </c>
      <c r="W26" s="207">
        <f t="shared" si="74"/>
        <v>4.7619047619047619</v>
      </c>
      <c r="X26" s="32">
        <v>21</v>
      </c>
      <c r="Y26" s="207">
        <f t="shared" si="75"/>
        <v>100</v>
      </c>
      <c r="Z26" s="32"/>
      <c r="AA26" s="207"/>
      <c r="AB26" s="32"/>
      <c r="AC26" s="33"/>
      <c r="AD26" s="32"/>
      <c r="AE26" s="27"/>
      <c r="AF26" s="32"/>
      <c r="AG26" s="27"/>
      <c r="AH26" s="27"/>
      <c r="AI26" s="27"/>
      <c r="AJ26" s="32"/>
      <c r="AK26" s="207"/>
      <c r="AL26" s="32">
        <v>2</v>
      </c>
      <c r="AM26" s="207">
        <f t="shared" si="80"/>
        <v>9.5238095238095237</v>
      </c>
      <c r="AN26" s="32">
        <v>2</v>
      </c>
      <c r="AO26" s="207">
        <f t="shared" si="81"/>
        <v>9.5238095238095237</v>
      </c>
      <c r="AP26" s="32"/>
      <c r="AQ26" s="21"/>
      <c r="AR26" s="32">
        <v>17</v>
      </c>
      <c r="AS26" s="207">
        <f t="shared" si="83"/>
        <v>80.952380952380949</v>
      </c>
      <c r="AT26" s="4"/>
      <c r="AU26" s="158"/>
      <c r="AV26" s="158"/>
      <c r="AW26" s="158"/>
      <c r="AX26" s="43">
        <v>14</v>
      </c>
      <c r="AY26" s="29">
        <f t="shared" si="84"/>
        <v>66.666666666666671</v>
      </c>
      <c r="AZ26" s="43">
        <v>7</v>
      </c>
      <c r="BA26" s="29">
        <f t="shared" si="85"/>
        <v>33.333333333333336</v>
      </c>
      <c r="BB26" s="269"/>
    </row>
    <row r="27" spans="1:54" x14ac:dyDescent="0.2">
      <c r="A27" s="7">
        <v>2</v>
      </c>
      <c r="B27" s="287"/>
      <c r="C27" s="288" t="s">
        <v>91</v>
      </c>
      <c r="D27" s="32">
        <v>1</v>
      </c>
      <c r="E27" s="32"/>
      <c r="F27" s="32">
        <v>21</v>
      </c>
      <c r="G27" s="32">
        <v>21</v>
      </c>
      <c r="H27" s="32"/>
      <c r="I27" s="21"/>
      <c r="J27" s="32">
        <v>21</v>
      </c>
      <c r="K27" s="33">
        <v>100</v>
      </c>
      <c r="L27" s="32">
        <v>13</v>
      </c>
      <c r="M27" s="207">
        <f t="shared" si="69"/>
        <v>61.904761904761905</v>
      </c>
      <c r="N27" s="32">
        <v>8</v>
      </c>
      <c r="O27" s="207">
        <f t="shared" si="70"/>
        <v>38.095238095238095</v>
      </c>
      <c r="P27" s="32">
        <v>4</v>
      </c>
      <c r="Q27" s="207">
        <f t="shared" si="71"/>
        <v>19.047619047619047</v>
      </c>
      <c r="R27" s="32">
        <v>8</v>
      </c>
      <c r="S27" s="207">
        <f t="shared" si="72"/>
        <v>38.095238095238095</v>
      </c>
      <c r="T27" s="32">
        <v>2</v>
      </c>
      <c r="U27" s="207">
        <f t="shared" si="73"/>
        <v>9.5238095238095237</v>
      </c>
      <c r="V27" s="32">
        <v>7</v>
      </c>
      <c r="W27" s="207">
        <f t="shared" si="74"/>
        <v>33.333333333333336</v>
      </c>
      <c r="X27" s="32">
        <v>17</v>
      </c>
      <c r="Y27" s="207">
        <f t="shared" si="75"/>
        <v>80.952380952380949</v>
      </c>
      <c r="Z27" s="32"/>
      <c r="AA27" s="207"/>
      <c r="AB27" s="32"/>
      <c r="AC27" s="33"/>
      <c r="AD27" s="32"/>
      <c r="AE27" s="27"/>
      <c r="AF27" s="32"/>
      <c r="AG27" s="27"/>
      <c r="AH27" s="27"/>
      <c r="AI27" s="27"/>
      <c r="AJ27" s="32">
        <v>4</v>
      </c>
      <c r="AK27" s="207">
        <f t="shared" si="91"/>
        <v>19.047619047619047</v>
      </c>
      <c r="AL27" s="32">
        <v>3</v>
      </c>
      <c r="AM27" s="207">
        <f t="shared" si="80"/>
        <v>14.285714285714286</v>
      </c>
      <c r="AN27" s="32">
        <v>4</v>
      </c>
      <c r="AO27" s="207">
        <f t="shared" si="81"/>
        <v>19.047619047619047</v>
      </c>
      <c r="AP27" s="32"/>
      <c r="AQ27" s="21"/>
      <c r="AR27" s="32">
        <v>14</v>
      </c>
      <c r="AS27" s="207">
        <f t="shared" si="83"/>
        <v>66.666666666666671</v>
      </c>
      <c r="AT27" s="4"/>
      <c r="AU27" s="158"/>
      <c r="AV27" s="158"/>
      <c r="AW27" s="158"/>
      <c r="AX27" s="43">
        <v>7</v>
      </c>
      <c r="AY27" s="29">
        <f t="shared" si="84"/>
        <v>33.333333333333336</v>
      </c>
      <c r="AZ27" s="43">
        <v>14</v>
      </c>
      <c r="BA27" s="29">
        <f t="shared" si="85"/>
        <v>66.666666666666671</v>
      </c>
      <c r="BB27" s="269"/>
    </row>
    <row r="28" spans="1:54" x14ac:dyDescent="0.2">
      <c r="A28" s="7">
        <v>3</v>
      </c>
      <c r="B28" s="287"/>
      <c r="C28" s="288" t="s">
        <v>92</v>
      </c>
      <c r="D28" s="43">
        <v>1</v>
      </c>
      <c r="E28" s="43"/>
      <c r="F28" s="32">
        <v>21</v>
      </c>
      <c r="G28" s="32">
        <v>21</v>
      </c>
      <c r="H28" s="32"/>
      <c r="I28" s="21"/>
      <c r="J28" s="32">
        <v>21</v>
      </c>
      <c r="K28" s="33">
        <v>100</v>
      </c>
      <c r="L28" s="32">
        <v>13</v>
      </c>
      <c r="M28" s="207">
        <f t="shared" si="69"/>
        <v>61.904761904761905</v>
      </c>
      <c r="N28" s="32">
        <v>8</v>
      </c>
      <c r="O28" s="207">
        <f t="shared" si="70"/>
        <v>38.095238095238095</v>
      </c>
      <c r="P28" s="32">
        <v>5</v>
      </c>
      <c r="Q28" s="207">
        <f t="shared" si="71"/>
        <v>23.80952380952381</v>
      </c>
      <c r="R28" s="32">
        <v>8</v>
      </c>
      <c r="S28" s="207">
        <f t="shared" si="72"/>
        <v>38.095238095238095</v>
      </c>
      <c r="T28" s="32">
        <v>7</v>
      </c>
      <c r="U28" s="207">
        <f t="shared" si="73"/>
        <v>33.333333333333336</v>
      </c>
      <c r="V28" s="32">
        <v>1</v>
      </c>
      <c r="W28" s="207">
        <f t="shared" si="74"/>
        <v>4.7619047619047619</v>
      </c>
      <c r="X28" s="32">
        <v>20</v>
      </c>
      <c r="Y28" s="207">
        <f t="shared" si="75"/>
        <v>95.238095238095241</v>
      </c>
      <c r="Z28" s="32">
        <v>1</v>
      </c>
      <c r="AA28" s="207">
        <f t="shared" si="90"/>
        <v>4.7619047619047619</v>
      </c>
      <c r="AB28" s="43"/>
      <c r="AC28" s="33"/>
      <c r="AD28" s="32"/>
      <c r="AE28" s="33"/>
      <c r="AF28" s="32"/>
      <c r="AG28" s="33"/>
      <c r="AH28" s="33"/>
      <c r="AI28" s="33"/>
      <c r="AJ28" s="32"/>
      <c r="AK28" s="207"/>
      <c r="AL28" s="32">
        <v>10</v>
      </c>
      <c r="AM28" s="207">
        <f t="shared" si="80"/>
        <v>47.61904761904762</v>
      </c>
      <c r="AN28" s="32">
        <v>2</v>
      </c>
      <c r="AO28" s="207">
        <f t="shared" si="81"/>
        <v>9.5238095238095237</v>
      </c>
      <c r="AP28" s="32"/>
      <c r="AQ28" s="33"/>
      <c r="AR28" s="43">
        <v>9</v>
      </c>
      <c r="AS28" s="207">
        <f t="shared" si="83"/>
        <v>42.857142857142854</v>
      </c>
      <c r="AT28" s="4"/>
      <c r="AU28" s="158"/>
      <c r="AV28" s="158"/>
      <c r="AW28" s="158"/>
      <c r="AX28" s="43">
        <v>14</v>
      </c>
      <c r="AY28" s="29">
        <f t="shared" si="84"/>
        <v>66.666666666666671</v>
      </c>
      <c r="AZ28" s="43">
        <v>7</v>
      </c>
      <c r="BA28" s="29">
        <f t="shared" si="85"/>
        <v>33.333333333333336</v>
      </c>
      <c r="BB28" s="269"/>
    </row>
    <row r="29" spans="1:54" x14ac:dyDescent="0.2">
      <c r="A29" s="7">
        <v>4</v>
      </c>
      <c r="B29" s="287"/>
      <c r="C29" s="288" t="s">
        <v>93</v>
      </c>
      <c r="D29" s="43">
        <v>1</v>
      </c>
      <c r="E29" s="43"/>
      <c r="F29" s="32">
        <v>21</v>
      </c>
      <c r="G29" s="32">
        <v>21</v>
      </c>
      <c r="H29" s="32"/>
      <c r="I29" s="21"/>
      <c r="J29" s="32">
        <v>21</v>
      </c>
      <c r="K29" s="33">
        <v>100</v>
      </c>
      <c r="L29" s="32">
        <v>13</v>
      </c>
      <c r="M29" s="207">
        <f t="shared" si="69"/>
        <v>61.904761904761905</v>
      </c>
      <c r="N29" s="32">
        <v>8</v>
      </c>
      <c r="O29" s="207">
        <f t="shared" si="70"/>
        <v>38.095238095238095</v>
      </c>
      <c r="P29" s="32">
        <v>11</v>
      </c>
      <c r="Q29" s="207">
        <f t="shared" si="71"/>
        <v>52.38095238095238</v>
      </c>
      <c r="R29" s="32">
        <v>7</v>
      </c>
      <c r="S29" s="207">
        <f t="shared" si="72"/>
        <v>33.333333333333336</v>
      </c>
      <c r="T29" s="32">
        <v>2</v>
      </c>
      <c r="U29" s="207">
        <f t="shared" si="73"/>
        <v>9.5238095238095237</v>
      </c>
      <c r="V29" s="32">
        <v>1</v>
      </c>
      <c r="W29" s="207">
        <f t="shared" si="74"/>
        <v>4.7619047619047619</v>
      </c>
      <c r="X29" s="32">
        <v>21</v>
      </c>
      <c r="Y29" s="207">
        <f t="shared" si="75"/>
        <v>100</v>
      </c>
      <c r="Z29" s="32"/>
      <c r="AA29" s="207"/>
      <c r="AB29" s="43"/>
      <c r="AC29" s="33"/>
      <c r="AD29" s="32"/>
      <c r="AE29" s="33"/>
      <c r="AF29" s="32"/>
      <c r="AG29" s="33"/>
      <c r="AH29" s="33"/>
      <c r="AI29" s="33"/>
      <c r="AJ29" s="32"/>
      <c r="AK29" s="207"/>
      <c r="AL29" s="32">
        <v>4</v>
      </c>
      <c r="AM29" s="207">
        <f t="shared" si="80"/>
        <v>19.047619047619047</v>
      </c>
      <c r="AN29" s="32">
        <v>6</v>
      </c>
      <c r="AO29" s="207">
        <f t="shared" si="81"/>
        <v>28.571428571428573</v>
      </c>
      <c r="AP29" s="32"/>
      <c r="AQ29" s="33"/>
      <c r="AR29" s="43">
        <v>11</v>
      </c>
      <c r="AS29" s="207">
        <f t="shared" si="83"/>
        <v>52.38095238095238</v>
      </c>
      <c r="AT29" s="4"/>
      <c r="AU29" s="158"/>
      <c r="AV29" s="158"/>
      <c r="AW29" s="158"/>
      <c r="AX29" s="43">
        <v>18</v>
      </c>
      <c r="AY29" s="29">
        <f t="shared" si="84"/>
        <v>85.714285714285708</v>
      </c>
      <c r="AZ29" s="43">
        <v>3</v>
      </c>
      <c r="BA29" s="29">
        <f t="shared" si="85"/>
        <v>14.285714285714286</v>
      </c>
      <c r="BB29" s="269"/>
    </row>
    <row r="30" spans="1:54" x14ac:dyDescent="0.2">
      <c r="A30" s="7">
        <v>5</v>
      </c>
      <c r="B30" s="287"/>
      <c r="C30" s="288" t="s">
        <v>94</v>
      </c>
      <c r="D30" s="43">
        <v>1</v>
      </c>
      <c r="E30" s="43"/>
      <c r="F30" s="32">
        <v>21</v>
      </c>
      <c r="G30" s="32">
        <v>21</v>
      </c>
      <c r="H30" s="32"/>
      <c r="I30" s="21"/>
      <c r="J30" s="32">
        <v>21</v>
      </c>
      <c r="K30" s="33">
        <v>100</v>
      </c>
      <c r="L30" s="32">
        <v>13</v>
      </c>
      <c r="M30" s="207">
        <f t="shared" si="69"/>
        <v>61.904761904761905</v>
      </c>
      <c r="N30" s="32">
        <v>8</v>
      </c>
      <c r="O30" s="207">
        <f t="shared" si="70"/>
        <v>38.095238095238095</v>
      </c>
      <c r="P30" s="32">
        <v>7</v>
      </c>
      <c r="Q30" s="207">
        <f t="shared" si="71"/>
        <v>33.333333333333336</v>
      </c>
      <c r="R30" s="32">
        <v>3</v>
      </c>
      <c r="S30" s="207">
        <f t="shared" si="72"/>
        <v>14.285714285714286</v>
      </c>
      <c r="T30" s="32">
        <v>7</v>
      </c>
      <c r="U30" s="207">
        <f t="shared" si="73"/>
        <v>33.333333333333336</v>
      </c>
      <c r="V30" s="32">
        <v>4</v>
      </c>
      <c r="W30" s="207">
        <f t="shared" si="74"/>
        <v>19.047619047619047</v>
      </c>
      <c r="X30" s="32">
        <v>21</v>
      </c>
      <c r="Y30" s="207">
        <f t="shared" si="75"/>
        <v>100</v>
      </c>
      <c r="Z30" s="32"/>
      <c r="AA30" s="207"/>
      <c r="AB30" s="43"/>
      <c r="AC30" s="33"/>
      <c r="AD30" s="32"/>
      <c r="AE30" s="33"/>
      <c r="AF30" s="32"/>
      <c r="AG30" s="33"/>
      <c r="AH30" s="33"/>
      <c r="AI30" s="33"/>
      <c r="AJ30" s="32"/>
      <c r="AK30" s="207"/>
      <c r="AL30" s="32">
        <v>4</v>
      </c>
      <c r="AM30" s="207">
        <f t="shared" si="80"/>
        <v>19.047619047619047</v>
      </c>
      <c r="AN30" s="32">
        <v>3</v>
      </c>
      <c r="AO30" s="207">
        <f t="shared" si="81"/>
        <v>14.285714285714286</v>
      </c>
      <c r="AP30" s="32"/>
      <c r="AQ30" s="33"/>
      <c r="AR30" s="43">
        <v>14</v>
      </c>
      <c r="AS30" s="207">
        <f t="shared" si="83"/>
        <v>66.666666666666671</v>
      </c>
      <c r="AT30" s="4"/>
      <c r="AU30" s="158"/>
      <c r="AV30" s="158"/>
      <c r="AW30" s="158"/>
      <c r="AX30" s="43">
        <v>16</v>
      </c>
      <c r="AY30" s="29">
        <f t="shared" si="84"/>
        <v>76.19047619047619</v>
      </c>
      <c r="AZ30" s="43">
        <v>5</v>
      </c>
      <c r="BA30" s="29">
        <f t="shared" si="85"/>
        <v>23.80952380952381</v>
      </c>
      <c r="BB30" s="269"/>
    </row>
    <row r="31" spans="1:54" x14ac:dyDescent="0.2">
      <c r="A31" s="7">
        <v>6</v>
      </c>
      <c r="B31" s="287"/>
      <c r="C31" s="288" t="s">
        <v>95</v>
      </c>
      <c r="D31" s="43">
        <v>1</v>
      </c>
      <c r="E31" s="43"/>
      <c r="F31" s="32">
        <v>21</v>
      </c>
      <c r="G31" s="32">
        <v>21</v>
      </c>
      <c r="H31" s="32"/>
      <c r="I31" s="21"/>
      <c r="J31" s="32">
        <v>21</v>
      </c>
      <c r="K31" s="33">
        <v>100</v>
      </c>
      <c r="L31" s="32">
        <v>13</v>
      </c>
      <c r="M31" s="207">
        <f t="shared" si="69"/>
        <v>61.904761904761905</v>
      </c>
      <c r="N31" s="32">
        <v>8</v>
      </c>
      <c r="O31" s="207">
        <f t="shared" si="70"/>
        <v>38.095238095238095</v>
      </c>
      <c r="P31" s="32">
        <v>7</v>
      </c>
      <c r="Q31" s="207">
        <f t="shared" si="71"/>
        <v>33.333333333333336</v>
      </c>
      <c r="R31" s="32">
        <v>7</v>
      </c>
      <c r="S31" s="207">
        <f t="shared" si="72"/>
        <v>33.333333333333336</v>
      </c>
      <c r="T31" s="32">
        <v>6</v>
      </c>
      <c r="U31" s="207">
        <f t="shared" si="73"/>
        <v>28.571428571428573</v>
      </c>
      <c r="V31" s="32">
        <v>1</v>
      </c>
      <c r="W31" s="207">
        <f t="shared" si="74"/>
        <v>4.7619047619047619</v>
      </c>
      <c r="X31" s="32">
        <v>21</v>
      </c>
      <c r="Y31" s="207">
        <f t="shared" si="75"/>
        <v>100</v>
      </c>
      <c r="Z31" s="32"/>
      <c r="AA31" s="207"/>
      <c r="AB31" s="43"/>
      <c r="AC31" s="33"/>
      <c r="AD31" s="32"/>
      <c r="AE31" s="33"/>
      <c r="AF31" s="32"/>
      <c r="AG31" s="33"/>
      <c r="AH31" s="33"/>
      <c r="AI31" s="33"/>
      <c r="AJ31" s="32"/>
      <c r="AK31" s="207"/>
      <c r="AL31" s="32">
        <v>8</v>
      </c>
      <c r="AM31" s="207">
        <f t="shared" si="80"/>
        <v>38.095238095238095</v>
      </c>
      <c r="AN31" s="32">
        <v>3</v>
      </c>
      <c r="AO31" s="207">
        <f t="shared" si="81"/>
        <v>14.285714285714286</v>
      </c>
      <c r="AP31" s="32"/>
      <c r="AQ31" s="33"/>
      <c r="AR31" s="43">
        <v>10</v>
      </c>
      <c r="AS31" s="207">
        <f t="shared" si="83"/>
        <v>47.61904761904762</v>
      </c>
      <c r="AT31" s="4"/>
      <c r="AU31" s="158"/>
      <c r="AV31" s="158"/>
      <c r="AW31" s="158"/>
      <c r="AX31" s="43">
        <v>15</v>
      </c>
      <c r="AY31" s="29">
        <f t="shared" si="84"/>
        <v>71.428571428571431</v>
      </c>
      <c r="AZ31" s="43">
        <v>6</v>
      </c>
      <c r="BA31" s="29">
        <f t="shared" si="85"/>
        <v>28.571428571428573</v>
      </c>
      <c r="BB31" s="269"/>
    </row>
    <row r="32" spans="1:54" x14ac:dyDescent="0.2">
      <c r="A32" s="289"/>
      <c r="B32" s="36" t="s">
        <v>87</v>
      </c>
      <c r="C32" s="36">
        <v>6</v>
      </c>
      <c r="D32" s="17">
        <f>D33+D34</f>
        <v>4</v>
      </c>
      <c r="E32" s="17">
        <f>E33+E34</f>
        <v>2</v>
      </c>
      <c r="F32" s="17">
        <f>F33+F34</f>
        <v>126</v>
      </c>
      <c r="G32" s="17">
        <f>G33+G34</f>
        <v>126</v>
      </c>
      <c r="H32" s="17">
        <f>H33+H34</f>
        <v>42</v>
      </c>
      <c r="I32" s="28">
        <f>H32*100/F32</f>
        <v>33.333333333333336</v>
      </c>
      <c r="J32" s="17">
        <f>J33+J34</f>
        <v>84</v>
      </c>
      <c r="K32" s="28">
        <f>J32*100/G32</f>
        <v>66.666666666666671</v>
      </c>
      <c r="L32" s="17">
        <f>L33+L34</f>
        <v>79</v>
      </c>
      <c r="M32" s="28">
        <f>L32*100/G32</f>
        <v>62.698412698412696</v>
      </c>
      <c r="N32" s="17">
        <f>N33+N34</f>
        <v>47</v>
      </c>
      <c r="O32" s="28">
        <f>N32*100/G32</f>
        <v>37.301587301587304</v>
      </c>
      <c r="P32" s="17">
        <f>P33+P34</f>
        <v>36</v>
      </c>
      <c r="Q32" s="28">
        <f>P32*100/G32</f>
        <v>28.571428571428573</v>
      </c>
      <c r="R32" s="17">
        <f>R33+R34</f>
        <v>75</v>
      </c>
      <c r="S32" s="28">
        <f t="shared" si="72"/>
        <v>59.523809523809526</v>
      </c>
      <c r="T32" s="17">
        <f>T33+T34</f>
        <v>12</v>
      </c>
      <c r="U32" s="28">
        <f>T32*100/G32</f>
        <v>9.5238095238095237</v>
      </c>
      <c r="V32" s="17">
        <f>V33+V34</f>
        <v>3</v>
      </c>
      <c r="W32" s="28">
        <f>V32*100/G32</f>
        <v>2.3809523809523809</v>
      </c>
      <c r="X32" s="17">
        <f>X33+X34</f>
        <v>120</v>
      </c>
      <c r="Y32" s="28">
        <f>X32*100/G32</f>
        <v>95.238095238095241</v>
      </c>
      <c r="Z32" s="17">
        <f>Z33+Z34</f>
        <v>4</v>
      </c>
      <c r="AA32" s="28">
        <f t="shared" ref="AA32:AA43" si="92">Z32*100/G32</f>
        <v>3.1746031746031744</v>
      </c>
      <c r="AB32" s="17"/>
      <c r="AC32" s="28"/>
      <c r="AD32" s="17"/>
      <c r="AE32" s="28"/>
      <c r="AF32" s="17"/>
      <c r="AG32" s="19"/>
      <c r="AH32" s="17"/>
      <c r="AI32" s="28"/>
      <c r="AJ32" s="17">
        <f>AJ33+AJ34</f>
        <v>2</v>
      </c>
      <c r="AK32" s="28">
        <f>AJ32*100/G32</f>
        <v>1.5873015873015872</v>
      </c>
      <c r="AL32" s="17">
        <f>AL33+AL34</f>
        <v>30</v>
      </c>
      <c r="AM32" s="28">
        <f>AL32*100/G32</f>
        <v>23.80952380952381</v>
      </c>
      <c r="AN32" s="17">
        <f>AN33+AN34</f>
        <v>1</v>
      </c>
      <c r="AO32" s="28">
        <f>AN32*100/G32</f>
        <v>0.79365079365079361</v>
      </c>
      <c r="AP32" s="17"/>
      <c r="AQ32" s="28"/>
      <c r="AR32" s="17">
        <f>AR33+AR34</f>
        <v>95</v>
      </c>
      <c r="AS32" s="28">
        <f>AR32*100/G32</f>
        <v>75.396825396825392</v>
      </c>
      <c r="AT32" s="17"/>
      <c r="AU32" s="17"/>
      <c r="AV32" s="17"/>
      <c r="AW32" s="17"/>
      <c r="AX32" s="17">
        <f>AX35+AX36+AX37+AX38+AX39+AX40</f>
        <v>64</v>
      </c>
      <c r="AY32" s="28">
        <f>AX32*100/G32</f>
        <v>50.793650793650791</v>
      </c>
      <c r="AZ32" s="17">
        <f>AZ35+AZ36+AZ37+AZ38+AZ39+AZ40</f>
        <v>62</v>
      </c>
      <c r="BA32" s="28">
        <f>AZ32*100/G32</f>
        <v>49.206349206349209</v>
      </c>
      <c r="BB32" s="269"/>
    </row>
    <row r="33" spans="1:54" x14ac:dyDescent="0.2">
      <c r="A33" s="289"/>
      <c r="B33" s="36" t="s">
        <v>48</v>
      </c>
      <c r="C33" s="36">
        <v>2</v>
      </c>
      <c r="D33" s="17"/>
      <c r="E33" s="17">
        <f>E35+E36</f>
        <v>2</v>
      </c>
      <c r="F33" s="17">
        <f>F35+F36</f>
        <v>42</v>
      </c>
      <c r="G33" s="17">
        <f>G35+G36</f>
        <v>42</v>
      </c>
      <c r="H33" s="17">
        <f>H35+H36</f>
        <v>42</v>
      </c>
      <c r="I33" s="28">
        <f>H33*100/F33</f>
        <v>100</v>
      </c>
      <c r="J33" s="17"/>
      <c r="K33" s="17"/>
      <c r="L33" s="17">
        <f>L35+L36</f>
        <v>31</v>
      </c>
      <c r="M33" s="28">
        <f t="shared" ref="M33:M83" si="93">L33*100/G33</f>
        <v>73.80952380952381</v>
      </c>
      <c r="N33" s="17">
        <f>N35+N36</f>
        <v>11</v>
      </c>
      <c r="O33" s="28">
        <f t="shared" ref="O33:O83" si="94">N33*100/G33</f>
        <v>26.19047619047619</v>
      </c>
      <c r="P33" s="17">
        <f>P35+P36</f>
        <v>13</v>
      </c>
      <c r="Q33" s="28">
        <f t="shared" ref="Q33:Q83" si="95">P33*100/G33</f>
        <v>30.952380952380953</v>
      </c>
      <c r="R33" s="17">
        <f>R35+R36</f>
        <v>23</v>
      </c>
      <c r="S33" s="28">
        <f t="shared" si="72"/>
        <v>54.761904761904759</v>
      </c>
      <c r="T33" s="17">
        <f>T35+T36</f>
        <v>4</v>
      </c>
      <c r="U33" s="28">
        <f t="shared" ref="U33:U83" si="96">T33*100/G33</f>
        <v>9.5238095238095237</v>
      </c>
      <c r="V33" s="17">
        <f>V35+V36</f>
        <v>2</v>
      </c>
      <c r="W33" s="28">
        <f t="shared" ref="W33:W83" si="97">V33*100/G33</f>
        <v>4.7619047619047619</v>
      </c>
      <c r="X33" s="17">
        <f>X35+X36</f>
        <v>38</v>
      </c>
      <c r="Y33" s="28">
        <f t="shared" ref="Y33:Y83" si="98">X33*100/G33</f>
        <v>90.476190476190482</v>
      </c>
      <c r="Z33" s="17">
        <f>Z35+Z36</f>
        <v>3</v>
      </c>
      <c r="AA33" s="28">
        <f t="shared" si="92"/>
        <v>7.1428571428571432</v>
      </c>
      <c r="AB33" s="17"/>
      <c r="AC33" s="28"/>
      <c r="AD33" s="17"/>
      <c r="AE33" s="28"/>
      <c r="AF33" s="17"/>
      <c r="AG33" s="19"/>
      <c r="AH33" s="17"/>
      <c r="AI33" s="28"/>
      <c r="AJ33" s="17">
        <f>AJ35+AJ36</f>
        <v>1</v>
      </c>
      <c r="AK33" s="28">
        <f t="shared" ref="AK33:AK70" si="99">AJ33*100/G33</f>
        <v>2.3809523809523809</v>
      </c>
      <c r="AL33" s="17">
        <f>AL35+AL36</f>
        <v>5</v>
      </c>
      <c r="AM33" s="28">
        <f t="shared" ref="AM33:AM83" si="100">AL33*100/G33</f>
        <v>11.904761904761905</v>
      </c>
      <c r="AN33" s="17"/>
      <c r="AO33" s="28">
        <f t="shared" ref="AO33:AO37" si="101">AN33*100/G33</f>
        <v>0</v>
      </c>
      <c r="AP33" s="17"/>
      <c r="AQ33" s="28"/>
      <c r="AR33" s="17">
        <f>AR35+AR36</f>
        <v>37</v>
      </c>
      <c r="AS33" s="28">
        <f t="shared" ref="AS33:AS83" si="102">AR33*100/G33</f>
        <v>88.095238095238102</v>
      </c>
      <c r="AT33" s="17"/>
      <c r="AU33" s="17"/>
      <c r="AV33" s="17"/>
      <c r="AW33" s="17"/>
      <c r="AX33" s="17">
        <f>AX35+AX36</f>
        <v>21</v>
      </c>
      <c r="AY33" s="28">
        <f t="shared" ref="AY33:AY83" si="103">AX33*100/G33</f>
        <v>50</v>
      </c>
      <c r="AZ33" s="17">
        <f>AZ35+AZ36</f>
        <v>21</v>
      </c>
      <c r="BA33" s="28">
        <f t="shared" ref="BA33:BA83" si="104">AZ33*100/G33</f>
        <v>50</v>
      </c>
      <c r="BB33" s="269"/>
    </row>
    <row r="34" spans="1:54" x14ac:dyDescent="0.2">
      <c r="A34" s="289"/>
      <c r="B34" s="36" t="s">
        <v>49</v>
      </c>
      <c r="C34" s="36">
        <v>4</v>
      </c>
      <c r="D34" s="17">
        <f>D37+D38+D39+D40</f>
        <v>4</v>
      </c>
      <c r="E34" s="17"/>
      <c r="F34" s="17">
        <f>F37+F38+F39+F40</f>
        <v>84</v>
      </c>
      <c r="G34" s="17">
        <f>G37+G38+G39+G40</f>
        <v>84</v>
      </c>
      <c r="H34" s="17"/>
      <c r="I34" s="28">
        <f>H34*100/F34</f>
        <v>0</v>
      </c>
      <c r="J34" s="17">
        <f>J37+J38+J39+J40</f>
        <v>84</v>
      </c>
      <c r="K34" s="17">
        <f>J34*100/G34</f>
        <v>100</v>
      </c>
      <c r="L34" s="17">
        <f>L37+L38+L39+L40</f>
        <v>48</v>
      </c>
      <c r="M34" s="28">
        <f t="shared" si="93"/>
        <v>57.142857142857146</v>
      </c>
      <c r="N34" s="17">
        <f>N37+N38+N39+N40</f>
        <v>36</v>
      </c>
      <c r="O34" s="28">
        <f t="shared" si="94"/>
        <v>42.857142857142854</v>
      </c>
      <c r="P34" s="17">
        <f>P37+P38+P39+P40</f>
        <v>23</v>
      </c>
      <c r="Q34" s="28">
        <f t="shared" si="95"/>
        <v>27.38095238095238</v>
      </c>
      <c r="R34" s="17">
        <f>R37+R38+R39+R40</f>
        <v>52</v>
      </c>
      <c r="S34" s="28">
        <f t="shared" si="72"/>
        <v>61.904761904761905</v>
      </c>
      <c r="T34" s="17">
        <f>T37+T38+T39+T40</f>
        <v>8</v>
      </c>
      <c r="U34" s="28">
        <f t="shared" si="96"/>
        <v>9.5238095238095237</v>
      </c>
      <c r="V34" s="17">
        <f>V37</f>
        <v>1</v>
      </c>
      <c r="W34" s="28">
        <f t="shared" si="97"/>
        <v>1.1904761904761905</v>
      </c>
      <c r="X34" s="17">
        <f>X37+X38+X39+X40</f>
        <v>82</v>
      </c>
      <c r="Y34" s="28">
        <f t="shared" si="98"/>
        <v>97.61904761904762</v>
      </c>
      <c r="Z34" s="17">
        <f>Z37+Z38+Z39+Z40</f>
        <v>1</v>
      </c>
      <c r="AA34" s="28">
        <f t="shared" si="92"/>
        <v>1.1904761904761905</v>
      </c>
      <c r="AB34" s="17"/>
      <c r="AC34" s="28"/>
      <c r="AD34" s="17"/>
      <c r="AE34" s="28"/>
      <c r="AF34" s="17"/>
      <c r="AG34" s="19"/>
      <c r="AH34" s="17"/>
      <c r="AI34" s="28"/>
      <c r="AJ34" s="17">
        <f>AJ37+AJ38+AJ39+AJ40</f>
        <v>1</v>
      </c>
      <c r="AK34" s="28">
        <f t="shared" si="99"/>
        <v>1.1904761904761905</v>
      </c>
      <c r="AL34" s="17">
        <f>AL37+AL38+AL39+AL40</f>
        <v>25</v>
      </c>
      <c r="AM34" s="28">
        <f t="shared" si="100"/>
        <v>29.761904761904763</v>
      </c>
      <c r="AN34" s="17">
        <f>AN37</f>
        <v>1</v>
      </c>
      <c r="AO34" s="28">
        <f t="shared" si="101"/>
        <v>1.1904761904761905</v>
      </c>
      <c r="AP34" s="17"/>
      <c r="AQ34" s="28"/>
      <c r="AR34" s="17">
        <f>AR37+AR38+AR39+AR40</f>
        <v>58</v>
      </c>
      <c r="AS34" s="28">
        <f t="shared" si="102"/>
        <v>69.047619047619051</v>
      </c>
      <c r="AT34" s="17"/>
      <c r="AU34" s="17"/>
      <c r="AV34" s="17"/>
      <c r="AW34" s="17"/>
      <c r="AX34" s="17">
        <f>AX37+AX38+AX39+AX40</f>
        <v>43</v>
      </c>
      <c r="AY34" s="28">
        <f t="shared" si="103"/>
        <v>51.19047619047619</v>
      </c>
      <c r="AZ34" s="17">
        <f>AZ37+AZ38+AZ39+AZ40</f>
        <v>41</v>
      </c>
      <c r="BA34" s="28">
        <f t="shared" si="104"/>
        <v>48.80952380952381</v>
      </c>
      <c r="BB34" s="269"/>
    </row>
    <row r="35" spans="1:54" ht="25.5" x14ac:dyDescent="0.2">
      <c r="A35" s="43">
        <v>1</v>
      </c>
      <c r="B35" s="198" t="s">
        <v>96</v>
      </c>
      <c r="C35" s="37" t="s">
        <v>97</v>
      </c>
      <c r="D35" s="81"/>
      <c r="E35" s="81">
        <v>1</v>
      </c>
      <c r="F35" s="81">
        <v>21</v>
      </c>
      <c r="G35" s="81">
        <v>21</v>
      </c>
      <c r="H35" s="81">
        <v>21</v>
      </c>
      <c r="I35" s="290">
        <v>100</v>
      </c>
      <c r="J35" s="81"/>
      <c r="K35" s="81"/>
      <c r="L35" s="291">
        <v>16</v>
      </c>
      <c r="M35" s="83">
        <f t="shared" si="93"/>
        <v>76.19047619047619</v>
      </c>
      <c r="N35" s="291">
        <v>5</v>
      </c>
      <c r="O35" s="83">
        <f t="shared" si="94"/>
        <v>23.80952380952381</v>
      </c>
      <c r="P35" s="291">
        <v>7</v>
      </c>
      <c r="Q35" s="83">
        <f t="shared" si="95"/>
        <v>33.333333333333336</v>
      </c>
      <c r="R35" s="291">
        <v>11</v>
      </c>
      <c r="S35" s="83">
        <f t="shared" si="72"/>
        <v>52.38095238095238</v>
      </c>
      <c r="T35" s="291">
        <v>2</v>
      </c>
      <c r="U35" s="83">
        <f t="shared" si="96"/>
        <v>9.5238095238095237</v>
      </c>
      <c r="V35" s="291">
        <v>1</v>
      </c>
      <c r="W35" s="83">
        <f t="shared" ref="W35:W36" si="105">V35*100/G35</f>
        <v>4.7619047619047619</v>
      </c>
      <c r="X35" s="291">
        <v>20</v>
      </c>
      <c r="Y35" s="83">
        <f t="shared" si="98"/>
        <v>95.238095238095241</v>
      </c>
      <c r="Z35" s="291">
        <v>1</v>
      </c>
      <c r="AA35" s="83">
        <f t="shared" si="92"/>
        <v>4.7619047619047619</v>
      </c>
      <c r="AB35" s="291"/>
      <c r="AC35" s="83"/>
      <c r="AD35" s="291"/>
      <c r="AE35" s="83"/>
      <c r="AF35" s="291"/>
      <c r="AG35" s="82"/>
      <c r="AH35" s="290"/>
      <c r="AI35" s="83"/>
      <c r="AJ35" s="291"/>
      <c r="AK35" s="83"/>
      <c r="AL35" s="291">
        <v>3</v>
      </c>
      <c r="AM35" s="83">
        <f t="shared" si="100"/>
        <v>14.285714285714286</v>
      </c>
      <c r="AN35" s="291"/>
      <c r="AO35" s="27"/>
      <c r="AP35" s="291"/>
      <c r="AQ35" s="83"/>
      <c r="AR35" s="291">
        <v>18</v>
      </c>
      <c r="AS35" s="83">
        <f t="shared" si="102"/>
        <v>85.714285714285708</v>
      </c>
      <c r="AT35" s="292"/>
      <c r="AU35" s="293"/>
      <c r="AV35" s="293"/>
      <c r="AW35" s="293"/>
      <c r="AX35" s="84">
        <v>9</v>
      </c>
      <c r="AY35" s="83">
        <f t="shared" si="103"/>
        <v>42.857142857142854</v>
      </c>
      <c r="AZ35" s="84">
        <v>12</v>
      </c>
      <c r="BA35" s="83">
        <f t="shared" si="104"/>
        <v>57.142857142857146</v>
      </c>
      <c r="BB35" s="269"/>
    </row>
    <row r="36" spans="1:54" ht="25.5" x14ac:dyDescent="0.2">
      <c r="A36" s="43">
        <v>2</v>
      </c>
      <c r="B36" s="198"/>
      <c r="C36" s="37" t="s">
        <v>98</v>
      </c>
      <c r="D36" s="81"/>
      <c r="E36" s="81">
        <v>1</v>
      </c>
      <c r="F36" s="81">
        <v>21</v>
      </c>
      <c r="G36" s="81">
        <v>21</v>
      </c>
      <c r="H36" s="81">
        <v>21</v>
      </c>
      <c r="I36" s="290">
        <v>100</v>
      </c>
      <c r="J36" s="81"/>
      <c r="K36" s="81"/>
      <c r="L36" s="291">
        <v>15</v>
      </c>
      <c r="M36" s="83">
        <f t="shared" si="93"/>
        <v>71.428571428571431</v>
      </c>
      <c r="N36" s="291">
        <v>6</v>
      </c>
      <c r="O36" s="83">
        <f t="shared" si="94"/>
        <v>28.571428571428573</v>
      </c>
      <c r="P36" s="291">
        <v>6</v>
      </c>
      <c r="Q36" s="83">
        <f t="shared" si="95"/>
        <v>28.571428571428573</v>
      </c>
      <c r="R36" s="291">
        <v>12</v>
      </c>
      <c r="S36" s="83">
        <f t="shared" si="72"/>
        <v>57.142857142857146</v>
      </c>
      <c r="T36" s="291">
        <v>2</v>
      </c>
      <c r="U36" s="83">
        <f t="shared" si="96"/>
        <v>9.5238095238095237</v>
      </c>
      <c r="V36" s="291">
        <v>1</v>
      </c>
      <c r="W36" s="83">
        <f t="shared" si="105"/>
        <v>4.7619047619047619</v>
      </c>
      <c r="X36" s="291">
        <v>18</v>
      </c>
      <c r="Y36" s="83">
        <f t="shared" si="98"/>
        <v>85.714285714285708</v>
      </c>
      <c r="Z36" s="291">
        <v>2</v>
      </c>
      <c r="AA36" s="83">
        <f t="shared" si="92"/>
        <v>9.5238095238095237</v>
      </c>
      <c r="AB36" s="291"/>
      <c r="AC36" s="83"/>
      <c r="AD36" s="291"/>
      <c r="AE36" s="83"/>
      <c r="AF36" s="291"/>
      <c r="AG36" s="82"/>
      <c r="AH36" s="290"/>
      <c r="AI36" s="83"/>
      <c r="AJ36" s="291">
        <v>1</v>
      </c>
      <c r="AK36" s="83">
        <f t="shared" ref="AK36:AK39" si="106">AJ36*100/G36</f>
        <v>4.7619047619047619</v>
      </c>
      <c r="AL36" s="291">
        <v>2</v>
      </c>
      <c r="AM36" s="83">
        <f t="shared" si="100"/>
        <v>9.5238095238095237</v>
      </c>
      <c r="AN36" s="291"/>
      <c r="AO36" s="27"/>
      <c r="AP36" s="291"/>
      <c r="AQ36" s="83"/>
      <c r="AR36" s="291">
        <v>19</v>
      </c>
      <c r="AS36" s="83">
        <f t="shared" si="102"/>
        <v>90.476190476190482</v>
      </c>
      <c r="AT36" s="292"/>
      <c r="AU36" s="293"/>
      <c r="AV36" s="293"/>
      <c r="AW36" s="293"/>
      <c r="AX36" s="84">
        <v>12</v>
      </c>
      <c r="AY36" s="83">
        <f t="shared" si="103"/>
        <v>57.142857142857146</v>
      </c>
      <c r="AZ36" s="84">
        <v>9</v>
      </c>
      <c r="BA36" s="83">
        <f t="shared" si="104"/>
        <v>42.857142857142854</v>
      </c>
      <c r="BB36" s="269"/>
    </row>
    <row r="37" spans="1:54" x14ac:dyDescent="0.2">
      <c r="A37" s="43">
        <v>3</v>
      </c>
      <c r="B37" s="198"/>
      <c r="C37" s="37" t="s">
        <v>99</v>
      </c>
      <c r="D37" s="81">
        <v>1</v>
      </c>
      <c r="E37" s="81"/>
      <c r="F37" s="291">
        <v>21</v>
      </c>
      <c r="G37" s="291">
        <v>21</v>
      </c>
      <c r="H37" s="291"/>
      <c r="I37" s="290"/>
      <c r="J37" s="291">
        <v>21</v>
      </c>
      <c r="K37" s="81">
        <v>100</v>
      </c>
      <c r="L37" s="291">
        <v>11</v>
      </c>
      <c r="M37" s="83">
        <f t="shared" si="93"/>
        <v>52.38095238095238</v>
      </c>
      <c r="N37" s="291">
        <v>10</v>
      </c>
      <c r="O37" s="83">
        <f t="shared" si="94"/>
        <v>47.61904761904762</v>
      </c>
      <c r="P37" s="291">
        <v>5</v>
      </c>
      <c r="Q37" s="83">
        <f t="shared" si="95"/>
        <v>23.80952380952381</v>
      </c>
      <c r="R37" s="291">
        <v>11</v>
      </c>
      <c r="S37" s="83">
        <f t="shared" si="72"/>
        <v>52.38095238095238</v>
      </c>
      <c r="T37" s="291">
        <v>4</v>
      </c>
      <c r="U37" s="83">
        <f t="shared" si="96"/>
        <v>19.047619047619047</v>
      </c>
      <c r="V37" s="291">
        <v>1</v>
      </c>
      <c r="W37" s="83"/>
      <c r="X37" s="291">
        <v>21</v>
      </c>
      <c r="Y37" s="83">
        <f t="shared" si="98"/>
        <v>100</v>
      </c>
      <c r="Z37" s="291"/>
      <c r="AA37" s="83"/>
      <c r="AB37" s="291"/>
      <c r="AC37" s="83"/>
      <c r="AD37" s="291"/>
      <c r="AE37" s="83"/>
      <c r="AF37" s="291"/>
      <c r="AG37" s="82"/>
      <c r="AH37" s="290"/>
      <c r="AI37" s="83"/>
      <c r="AJ37" s="291"/>
      <c r="AK37" s="83"/>
      <c r="AL37" s="291">
        <v>6</v>
      </c>
      <c r="AM37" s="83">
        <f t="shared" si="100"/>
        <v>28.571428571428573</v>
      </c>
      <c r="AN37" s="291">
        <v>1</v>
      </c>
      <c r="AO37" s="27">
        <f t="shared" si="101"/>
        <v>4.7619047619047619</v>
      </c>
      <c r="AP37" s="291"/>
      <c r="AQ37" s="83"/>
      <c r="AR37" s="291">
        <v>14</v>
      </c>
      <c r="AS37" s="83">
        <f t="shared" si="102"/>
        <v>66.666666666666671</v>
      </c>
      <c r="AT37" s="292"/>
      <c r="AU37" s="293"/>
      <c r="AV37" s="293"/>
      <c r="AW37" s="293"/>
      <c r="AX37" s="84">
        <v>11</v>
      </c>
      <c r="AY37" s="83">
        <f t="shared" si="103"/>
        <v>52.38095238095238</v>
      </c>
      <c r="AZ37" s="84">
        <v>10</v>
      </c>
      <c r="BA37" s="83">
        <f t="shared" si="104"/>
        <v>47.61904761904762</v>
      </c>
      <c r="BB37" s="269"/>
    </row>
    <row r="38" spans="1:54" x14ac:dyDescent="0.2">
      <c r="A38" s="43">
        <v>4</v>
      </c>
      <c r="B38" s="198"/>
      <c r="C38" s="37" t="s">
        <v>100</v>
      </c>
      <c r="D38" s="81">
        <v>1</v>
      </c>
      <c r="E38" s="81"/>
      <c r="F38" s="291">
        <v>21</v>
      </c>
      <c r="G38" s="291">
        <v>21</v>
      </c>
      <c r="H38" s="291"/>
      <c r="I38" s="290"/>
      <c r="J38" s="291">
        <v>21</v>
      </c>
      <c r="K38" s="81">
        <v>100</v>
      </c>
      <c r="L38" s="291">
        <v>13</v>
      </c>
      <c r="M38" s="83">
        <f t="shared" si="93"/>
        <v>61.904761904761905</v>
      </c>
      <c r="N38" s="291">
        <v>8</v>
      </c>
      <c r="O38" s="83">
        <f t="shared" si="94"/>
        <v>38.095238095238095</v>
      </c>
      <c r="P38" s="291">
        <v>5</v>
      </c>
      <c r="Q38" s="83">
        <f t="shared" si="95"/>
        <v>23.80952380952381</v>
      </c>
      <c r="R38" s="291">
        <v>15</v>
      </c>
      <c r="S38" s="83">
        <f t="shared" si="72"/>
        <v>71.428571428571431</v>
      </c>
      <c r="T38" s="291">
        <v>1</v>
      </c>
      <c r="U38" s="83">
        <f t="shared" si="96"/>
        <v>4.7619047619047619</v>
      </c>
      <c r="V38" s="291"/>
      <c r="W38" s="83"/>
      <c r="X38" s="291">
        <v>21</v>
      </c>
      <c r="Y38" s="83">
        <f t="shared" si="98"/>
        <v>100</v>
      </c>
      <c r="Z38" s="291"/>
      <c r="AA38" s="83"/>
      <c r="AB38" s="291"/>
      <c r="AC38" s="83"/>
      <c r="AD38" s="291"/>
      <c r="AE38" s="83"/>
      <c r="AF38" s="291"/>
      <c r="AG38" s="82"/>
      <c r="AH38" s="290"/>
      <c r="AI38" s="83"/>
      <c r="AJ38" s="291"/>
      <c r="AK38" s="83"/>
      <c r="AL38" s="291">
        <v>7</v>
      </c>
      <c r="AM38" s="83">
        <f t="shared" si="100"/>
        <v>33.333333333333336</v>
      </c>
      <c r="AN38" s="291"/>
      <c r="AO38" s="83"/>
      <c r="AP38" s="291"/>
      <c r="AQ38" s="83"/>
      <c r="AR38" s="291">
        <v>14</v>
      </c>
      <c r="AS38" s="83">
        <f t="shared" si="102"/>
        <v>66.666666666666671</v>
      </c>
      <c r="AT38" s="292"/>
      <c r="AU38" s="293"/>
      <c r="AV38" s="293"/>
      <c r="AW38" s="293"/>
      <c r="AX38" s="84">
        <v>9</v>
      </c>
      <c r="AY38" s="83">
        <f t="shared" si="103"/>
        <v>42.857142857142854</v>
      </c>
      <c r="AZ38" s="84">
        <v>12</v>
      </c>
      <c r="BA38" s="83">
        <f t="shared" si="104"/>
        <v>57.142857142857146</v>
      </c>
      <c r="BB38" s="269"/>
    </row>
    <row r="39" spans="1:54" x14ac:dyDescent="0.2">
      <c r="A39" s="43">
        <v>5</v>
      </c>
      <c r="B39" s="198"/>
      <c r="C39" s="37" t="s">
        <v>101</v>
      </c>
      <c r="D39" s="81">
        <v>1</v>
      </c>
      <c r="E39" s="291"/>
      <c r="F39" s="291">
        <v>21</v>
      </c>
      <c r="G39" s="291">
        <v>21</v>
      </c>
      <c r="H39" s="291"/>
      <c r="I39" s="290"/>
      <c r="J39" s="291">
        <v>21</v>
      </c>
      <c r="K39" s="81">
        <v>100</v>
      </c>
      <c r="L39" s="291">
        <v>12</v>
      </c>
      <c r="M39" s="83">
        <f t="shared" si="93"/>
        <v>57.142857142857146</v>
      </c>
      <c r="N39" s="291">
        <v>9</v>
      </c>
      <c r="O39" s="83">
        <f t="shared" si="94"/>
        <v>42.857142857142854</v>
      </c>
      <c r="P39" s="291">
        <v>7</v>
      </c>
      <c r="Q39" s="83">
        <f t="shared" si="95"/>
        <v>33.333333333333336</v>
      </c>
      <c r="R39" s="291">
        <v>13</v>
      </c>
      <c r="S39" s="83">
        <f t="shared" si="72"/>
        <v>61.904761904761905</v>
      </c>
      <c r="T39" s="291">
        <v>1</v>
      </c>
      <c r="U39" s="83">
        <f t="shared" si="96"/>
        <v>4.7619047619047619</v>
      </c>
      <c r="V39" s="291"/>
      <c r="W39" s="83"/>
      <c r="X39" s="291">
        <v>19</v>
      </c>
      <c r="Y39" s="83">
        <f t="shared" si="98"/>
        <v>90.476190476190482</v>
      </c>
      <c r="Z39" s="291">
        <v>1</v>
      </c>
      <c r="AA39" s="83">
        <f t="shared" si="92"/>
        <v>4.7619047619047619</v>
      </c>
      <c r="AB39" s="291"/>
      <c r="AC39" s="83"/>
      <c r="AD39" s="291"/>
      <c r="AE39" s="83"/>
      <c r="AF39" s="291"/>
      <c r="AG39" s="82"/>
      <c r="AH39" s="290"/>
      <c r="AI39" s="83"/>
      <c r="AJ39" s="291">
        <v>1</v>
      </c>
      <c r="AK39" s="83">
        <f t="shared" si="106"/>
        <v>4.7619047619047619</v>
      </c>
      <c r="AL39" s="291">
        <v>5</v>
      </c>
      <c r="AM39" s="83">
        <f t="shared" si="100"/>
        <v>23.80952380952381</v>
      </c>
      <c r="AN39" s="291"/>
      <c r="AO39" s="83"/>
      <c r="AP39" s="291"/>
      <c r="AQ39" s="83"/>
      <c r="AR39" s="291">
        <v>16</v>
      </c>
      <c r="AS39" s="83">
        <f t="shared" si="102"/>
        <v>76.19047619047619</v>
      </c>
      <c r="AT39" s="292"/>
      <c r="AU39" s="293"/>
      <c r="AV39" s="293"/>
      <c r="AW39" s="293"/>
      <c r="AX39" s="84">
        <v>12</v>
      </c>
      <c r="AY39" s="83">
        <f t="shared" si="103"/>
        <v>57.142857142857146</v>
      </c>
      <c r="AZ39" s="84">
        <v>9</v>
      </c>
      <c r="BA39" s="83">
        <f t="shared" si="104"/>
        <v>42.857142857142854</v>
      </c>
      <c r="BB39" s="269"/>
    </row>
    <row r="40" spans="1:54" x14ac:dyDescent="0.2">
      <c r="A40" s="43">
        <v>6</v>
      </c>
      <c r="B40" s="198"/>
      <c r="C40" s="37" t="s">
        <v>102</v>
      </c>
      <c r="D40" s="81">
        <v>1</v>
      </c>
      <c r="E40" s="291"/>
      <c r="F40" s="291">
        <v>21</v>
      </c>
      <c r="G40" s="291">
        <v>21</v>
      </c>
      <c r="H40" s="291"/>
      <c r="I40" s="290"/>
      <c r="J40" s="291">
        <v>21</v>
      </c>
      <c r="K40" s="81">
        <v>100</v>
      </c>
      <c r="L40" s="291">
        <v>12</v>
      </c>
      <c r="M40" s="83">
        <f t="shared" si="93"/>
        <v>57.142857142857146</v>
      </c>
      <c r="N40" s="291">
        <v>9</v>
      </c>
      <c r="O40" s="83">
        <f t="shared" si="94"/>
        <v>42.857142857142854</v>
      </c>
      <c r="P40" s="291">
        <v>6</v>
      </c>
      <c r="Q40" s="83">
        <f t="shared" si="95"/>
        <v>28.571428571428573</v>
      </c>
      <c r="R40" s="291">
        <v>13</v>
      </c>
      <c r="S40" s="83">
        <f t="shared" si="72"/>
        <v>61.904761904761905</v>
      </c>
      <c r="T40" s="291">
        <v>2</v>
      </c>
      <c r="U40" s="83">
        <f t="shared" si="96"/>
        <v>9.5238095238095237</v>
      </c>
      <c r="V40" s="291"/>
      <c r="W40" s="83"/>
      <c r="X40" s="291">
        <v>21</v>
      </c>
      <c r="Y40" s="83">
        <f t="shared" si="98"/>
        <v>100</v>
      </c>
      <c r="Z40" s="291"/>
      <c r="AA40" s="83"/>
      <c r="AB40" s="291"/>
      <c r="AC40" s="83"/>
      <c r="AD40" s="291"/>
      <c r="AE40" s="83"/>
      <c r="AF40" s="291"/>
      <c r="AG40" s="82"/>
      <c r="AH40" s="290"/>
      <c r="AI40" s="83"/>
      <c r="AJ40" s="291"/>
      <c r="AK40" s="83"/>
      <c r="AL40" s="291">
        <v>7</v>
      </c>
      <c r="AM40" s="83">
        <f t="shared" si="100"/>
        <v>33.333333333333336</v>
      </c>
      <c r="AN40" s="291"/>
      <c r="AO40" s="83"/>
      <c r="AP40" s="291"/>
      <c r="AQ40" s="83"/>
      <c r="AR40" s="291">
        <v>14</v>
      </c>
      <c r="AS40" s="83">
        <f t="shared" si="102"/>
        <v>66.666666666666671</v>
      </c>
      <c r="AT40" s="292"/>
      <c r="AU40" s="293"/>
      <c r="AV40" s="293"/>
      <c r="AW40" s="293"/>
      <c r="AX40" s="84">
        <v>11</v>
      </c>
      <c r="AY40" s="83">
        <f t="shared" si="103"/>
        <v>52.38095238095238</v>
      </c>
      <c r="AZ40" s="84">
        <v>10</v>
      </c>
      <c r="BA40" s="83">
        <f t="shared" si="104"/>
        <v>47.61904761904762</v>
      </c>
      <c r="BB40" s="269"/>
    </row>
    <row r="41" spans="1:54" x14ac:dyDescent="0.2">
      <c r="A41" s="294"/>
      <c r="B41" s="295" t="s">
        <v>87</v>
      </c>
      <c r="C41" s="295">
        <v>10</v>
      </c>
      <c r="D41" s="296">
        <v>9</v>
      </c>
      <c r="E41" s="297">
        <v>1</v>
      </c>
      <c r="F41" s="297">
        <v>240</v>
      </c>
      <c r="G41" s="297">
        <f>G42+G43</f>
        <v>240</v>
      </c>
      <c r="H41" s="297">
        <f t="shared" ref="H41:AZ41" si="107">H42+H43</f>
        <v>21</v>
      </c>
      <c r="I41" s="297">
        <f t="shared" si="107"/>
        <v>100</v>
      </c>
      <c r="J41" s="297">
        <f t="shared" si="107"/>
        <v>219</v>
      </c>
      <c r="K41" s="297"/>
      <c r="L41" s="297">
        <f t="shared" si="107"/>
        <v>140</v>
      </c>
      <c r="M41" s="28">
        <f t="shared" si="93"/>
        <v>58.333333333333336</v>
      </c>
      <c r="N41" s="297">
        <f t="shared" si="107"/>
        <v>100</v>
      </c>
      <c r="O41" s="28">
        <f t="shared" si="94"/>
        <v>41.666666666666664</v>
      </c>
      <c r="P41" s="297">
        <f t="shared" si="107"/>
        <v>78</v>
      </c>
      <c r="Q41" s="28">
        <f t="shared" si="95"/>
        <v>32.5</v>
      </c>
      <c r="R41" s="297">
        <f t="shared" si="107"/>
        <v>77</v>
      </c>
      <c r="S41" s="28">
        <f t="shared" si="72"/>
        <v>32.083333333333336</v>
      </c>
      <c r="T41" s="297">
        <f t="shared" si="107"/>
        <v>48</v>
      </c>
      <c r="U41" s="28">
        <f t="shared" si="96"/>
        <v>20</v>
      </c>
      <c r="V41" s="297">
        <f t="shared" si="107"/>
        <v>37</v>
      </c>
      <c r="W41" s="28">
        <f t="shared" si="97"/>
        <v>15.416666666666666</v>
      </c>
      <c r="X41" s="297">
        <f t="shared" si="107"/>
        <v>216</v>
      </c>
      <c r="Y41" s="28">
        <f t="shared" si="98"/>
        <v>90</v>
      </c>
      <c r="Z41" s="297">
        <f t="shared" si="107"/>
        <v>5</v>
      </c>
      <c r="AA41" s="28">
        <f t="shared" si="92"/>
        <v>2.0833333333333335</v>
      </c>
      <c r="AB41" s="297"/>
      <c r="AC41" s="297"/>
      <c r="AD41" s="297">
        <f t="shared" si="107"/>
        <v>3</v>
      </c>
      <c r="AE41" s="28">
        <f t="shared" ref="AE41:AE43" si="108">AD41*100/G41</f>
        <v>1.25</v>
      </c>
      <c r="AF41" s="297">
        <f t="shared" si="107"/>
        <v>3</v>
      </c>
      <c r="AG41" s="19">
        <f t="shared" ref="AG41:AG43" si="109">AF41*100/G41</f>
        <v>1.25</v>
      </c>
      <c r="AH41" s="297"/>
      <c r="AI41" s="297"/>
      <c r="AJ41" s="297">
        <f t="shared" si="107"/>
        <v>13</v>
      </c>
      <c r="AK41" s="28">
        <f t="shared" si="99"/>
        <v>5.416666666666667</v>
      </c>
      <c r="AL41" s="297">
        <f t="shared" si="107"/>
        <v>55</v>
      </c>
      <c r="AM41" s="28">
        <f t="shared" si="100"/>
        <v>22.916666666666668</v>
      </c>
      <c r="AN41" s="297">
        <f t="shared" si="107"/>
        <v>36</v>
      </c>
      <c r="AO41" s="28">
        <f t="shared" ref="AO41:AO83" si="110">AN41*100/G41</f>
        <v>15</v>
      </c>
      <c r="AP41" s="297"/>
      <c r="AQ41" s="28"/>
      <c r="AR41" s="297">
        <f t="shared" si="107"/>
        <v>149</v>
      </c>
      <c r="AS41" s="28">
        <f t="shared" si="102"/>
        <v>62.083333333333336</v>
      </c>
      <c r="AT41" s="297">
        <f t="shared" si="107"/>
        <v>0</v>
      </c>
      <c r="AU41" s="297"/>
      <c r="AV41" s="297"/>
      <c r="AW41" s="297">
        <f t="shared" si="107"/>
        <v>0</v>
      </c>
      <c r="AX41" s="297">
        <f t="shared" si="107"/>
        <v>138</v>
      </c>
      <c r="AY41" s="28">
        <f t="shared" si="103"/>
        <v>57.5</v>
      </c>
      <c r="AZ41" s="297">
        <f t="shared" si="107"/>
        <v>102</v>
      </c>
      <c r="BA41" s="28">
        <f t="shared" si="104"/>
        <v>42.5</v>
      </c>
      <c r="BB41" s="269"/>
    </row>
    <row r="42" spans="1:54" x14ac:dyDescent="0.2">
      <c r="A42" s="294"/>
      <c r="B42" s="295" t="s">
        <v>48</v>
      </c>
      <c r="C42" s="295">
        <v>1</v>
      </c>
      <c r="D42" s="296"/>
      <c r="E42" s="296">
        <f t="shared" ref="E42:F42" si="111">E53</f>
        <v>1</v>
      </c>
      <c r="F42" s="296">
        <f t="shared" si="111"/>
        <v>21</v>
      </c>
      <c r="G42" s="297">
        <f>G53</f>
        <v>21</v>
      </c>
      <c r="H42" s="297">
        <f t="shared" ref="H42:AZ42" si="112">H53</f>
        <v>21</v>
      </c>
      <c r="I42" s="297">
        <f t="shared" si="112"/>
        <v>100</v>
      </c>
      <c r="J42" s="297"/>
      <c r="K42" s="297"/>
      <c r="L42" s="297">
        <f t="shared" si="112"/>
        <v>14</v>
      </c>
      <c r="M42" s="28">
        <f t="shared" si="93"/>
        <v>66.666666666666671</v>
      </c>
      <c r="N42" s="297">
        <f t="shared" si="112"/>
        <v>7</v>
      </c>
      <c r="O42" s="28">
        <f t="shared" si="94"/>
        <v>33.333333333333336</v>
      </c>
      <c r="P42" s="297">
        <f t="shared" si="112"/>
        <v>9</v>
      </c>
      <c r="Q42" s="28">
        <f t="shared" si="95"/>
        <v>42.857142857142854</v>
      </c>
      <c r="R42" s="297">
        <f t="shared" si="112"/>
        <v>5</v>
      </c>
      <c r="S42" s="28">
        <f t="shared" si="72"/>
        <v>23.80952380952381</v>
      </c>
      <c r="T42" s="297">
        <f t="shared" si="112"/>
        <v>3</v>
      </c>
      <c r="U42" s="28">
        <f t="shared" si="96"/>
        <v>14.285714285714286</v>
      </c>
      <c r="V42" s="297">
        <f t="shared" si="112"/>
        <v>4</v>
      </c>
      <c r="W42" s="28">
        <f t="shared" si="97"/>
        <v>19.047619047619047</v>
      </c>
      <c r="X42" s="297">
        <f t="shared" si="112"/>
        <v>19</v>
      </c>
      <c r="Y42" s="28">
        <f t="shared" si="98"/>
        <v>90.476190476190482</v>
      </c>
      <c r="Z42" s="297"/>
      <c r="AA42" s="28"/>
      <c r="AB42" s="297"/>
      <c r="AC42" s="297"/>
      <c r="AD42" s="297"/>
      <c r="AE42" s="28"/>
      <c r="AF42" s="297">
        <f t="shared" si="112"/>
        <v>1</v>
      </c>
      <c r="AG42" s="19">
        <f t="shared" si="109"/>
        <v>4.7619047619047619</v>
      </c>
      <c r="AH42" s="297"/>
      <c r="AI42" s="297"/>
      <c r="AJ42" s="297">
        <f t="shared" si="112"/>
        <v>1</v>
      </c>
      <c r="AK42" s="28">
        <f t="shared" si="99"/>
        <v>4.7619047619047619</v>
      </c>
      <c r="AL42" s="297">
        <f t="shared" si="112"/>
        <v>4</v>
      </c>
      <c r="AM42" s="28">
        <f t="shared" si="100"/>
        <v>19.047619047619047</v>
      </c>
      <c r="AN42" s="297">
        <f t="shared" si="112"/>
        <v>4</v>
      </c>
      <c r="AO42" s="28">
        <f t="shared" si="110"/>
        <v>19.047619047619047</v>
      </c>
      <c r="AP42" s="297"/>
      <c r="AQ42" s="28"/>
      <c r="AR42" s="297">
        <f t="shared" si="112"/>
        <v>13</v>
      </c>
      <c r="AS42" s="28">
        <f t="shared" si="102"/>
        <v>61.904761904761905</v>
      </c>
      <c r="AT42" s="297">
        <f t="shared" si="112"/>
        <v>0</v>
      </c>
      <c r="AU42" s="297"/>
      <c r="AV42" s="297"/>
      <c r="AW42" s="297">
        <f t="shared" si="112"/>
        <v>0</v>
      </c>
      <c r="AX42" s="297">
        <f t="shared" si="112"/>
        <v>16</v>
      </c>
      <c r="AY42" s="28">
        <f t="shared" si="103"/>
        <v>76.19047619047619</v>
      </c>
      <c r="AZ42" s="297">
        <f t="shared" si="112"/>
        <v>5</v>
      </c>
      <c r="BA42" s="28">
        <f t="shared" si="104"/>
        <v>23.80952380952381</v>
      </c>
      <c r="BB42" s="269"/>
    </row>
    <row r="43" spans="1:54" x14ac:dyDescent="0.2">
      <c r="A43" s="294"/>
      <c r="B43" s="295" t="s">
        <v>49</v>
      </c>
      <c r="C43" s="295">
        <v>9</v>
      </c>
      <c r="D43" s="297">
        <f>D44+D45+D46+D47+D48+D49+D50+D51+D52</f>
        <v>9</v>
      </c>
      <c r="E43" s="297"/>
      <c r="F43" s="297">
        <f t="shared" ref="E43:F43" si="113">F44+F45+F46+F47+F48+F49+F50+F51+F52</f>
        <v>219</v>
      </c>
      <c r="G43" s="297">
        <f>G44+G45+G46+G47+G48+G49+G50+G51+G52</f>
        <v>219</v>
      </c>
      <c r="H43" s="297"/>
      <c r="I43" s="297"/>
      <c r="J43" s="297">
        <f t="shared" ref="J43:AZ43" si="114">J44+J45+J46+J47+J48+J49+J50+J51+J52</f>
        <v>219</v>
      </c>
      <c r="K43" s="297"/>
      <c r="L43" s="297">
        <f t="shared" si="114"/>
        <v>126</v>
      </c>
      <c r="M43" s="28">
        <f t="shared" si="93"/>
        <v>57.534246575342465</v>
      </c>
      <c r="N43" s="297">
        <f t="shared" si="114"/>
        <v>93</v>
      </c>
      <c r="O43" s="28">
        <f t="shared" si="94"/>
        <v>42.465753424657535</v>
      </c>
      <c r="P43" s="297">
        <f t="shared" si="114"/>
        <v>69</v>
      </c>
      <c r="Q43" s="28">
        <f t="shared" si="95"/>
        <v>31.506849315068493</v>
      </c>
      <c r="R43" s="297">
        <f t="shared" si="114"/>
        <v>72</v>
      </c>
      <c r="S43" s="28">
        <f t="shared" si="72"/>
        <v>32.876712328767127</v>
      </c>
      <c r="T43" s="297">
        <f t="shared" si="114"/>
        <v>45</v>
      </c>
      <c r="U43" s="28">
        <f t="shared" si="96"/>
        <v>20.547945205479451</v>
      </c>
      <c r="V43" s="297">
        <f t="shared" si="114"/>
        <v>33</v>
      </c>
      <c r="W43" s="28">
        <f t="shared" si="97"/>
        <v>15.068493150684931</v>
      </c>
      <c r="X43" s="297">
        <f t="shared" si="114"/>
        <v>197</v>
      </c>
      <c r="Y43" s="28">
        <f t="shared" si="98"/>
        <v>89.954337899543376</v>
      </c>
      <c r="Z43" s="297">
        <f t="shared" si="114"/>
        <v>5</v>
      </c>
      <c r="AA43" s="28">
        <f t="shared" si="92"/>
        <v>2.2831050228310503</v>
      </c>
      <c r="AB43" s="297"/>
      <c r="AC43" s="297"/>
      <c r="AD43" s="297">
        <f t="shared" si="114"/>
        <v>3</v>
      </c>
      <c r="AE43" s="28">
        <f t="shared" si="108"/>
        <v>1.3698630136986301</v>
      </c>
      <c r="AF43" s="297">
        <f t="shared" si="114"/>
        <v>2</v>
      </c>
      <c r="AG43" s="19">
        <f t="shared" si="109"/>
        <v>0.91324200913242004</v>
      </c>
      <c r="AH43" s="297"/>
      <c r="AI43" s="297"/>
      <c r="AJ43" s="297">
        <f t="shared" si="114"/>
        <v>12</v>
      </c>
      <c r="AK43" s="28">
        <f t="shared" si="99"/>
        <v>5.4794520547945202</v>
      </c>
      <c r="AL43" s="297">
        <f t="shared" si="114"/>
        <v>51</v>
      </c>
      <c r="AM43" s="28">
        <f t="shared" si="100"/>
        <v>23.287671232876711</v>
      </c>
      <c r="AN43" s="297">
        <f t="shared" si="114"/>
        <v>32</v>
      </c>
      <c r="AO43" s="28">
        <f t="shared" si="110"/>
        <v>14.611872146118721</v>
      </c>
      <c r="AP43" s="297"/>
      <c r="AQ43" s="28"/>
      <c r="AR43" s="297">
        <f t="shared" si="114"/>
        <v>136</v>
      </c>
      <c r="AS43" s="28">
        <f t="shared" si="102"/>
        <v>62.100456621004568</v>
      </c>
      <c r="AT43" s="297"/>
      <c r="AU43" s="297"/>
      <c r="AV43" s="297"/>
      <c r="AW43" s="297"/>
      <c r="AX43" s="297">
        <f t="shared" si="114"/>
        <v>122</v>
      </c>
      <c r="AY43" s="28">
        <f t="shared" si="103"/>
        <v>55.707762557077622</v>
      </c>
      <c r="AZ43" s="297">
        <f t="shared" si="114"/>
        <v>97</v>
      </c>
      <c r="BA43" s="28">
        <f t="shared" si="104"/>
        <v>44.292237442922378</v>
      </c>
      <c r="BB43" s="269"/>
    </row>
    <row r="44" spans="1:54" x14ac:dyDescent="0.2">
      <c r="A44" s="298">
        <v>1</v>
      </c>
      <c r="B44" s="299" t="s">
        <v>103</v>
      </c>
      <c r="C44" s="52" t="s">
        <v>104</v>
      </c>
      <c r="D44" s="300">
        <v>1</v>
      </c>
      <c r="E44" s="157"/>
      <c r="F44" s="157">
        <v>31</v>
      </c>
      <c r="G44" s="157">
        <v>31</v>
      </c>
      <c r="H44" s="157"/>
      <c r="I44" s="157"/>
      <c r="J44" s="157">
        <v>31</v>
      </c>
      <c r="K44" s="301"/>
      <c r="L44" s="157">
        <v>16</v>
      </c>
      <c r="M44" s="207">
        <f t="shared" si="93"/>
        <v>51.612903225806448</v>
      </c>
      <c r="N44" s="157">
        <v>15</v>
      </c>
      <c r="O44" s="207">
        <f t="shared" si="94"/>
        <v>48.387096774193552</v>
      </c>
      <c r="P44" s="157">
        <v>15</v>
      </c>
      <c r="Q44" s="207">
        <f t="shared" si="95"/>
        <v>48.387096774193552</v>
      </c>
      <c r="R44" s="157">
        <v>11</v>
      </c>
      <c r="S44" s="207">
        <f t="shared" si="72"/>
        <v>35.483870967741936</v>
      </c>
      <c r="T44" s="157">
        <v>1</v>
      </c>
      <c r="U44" s="207">
        <f t="shared" si="96"/>
        <v>3.225806451612903</v>
      </c>
      <c r="V44" s="157">
        <v>4</v>
      </c>
      <c r="W44" s="207">
        <f t="shared" si="97"/>
        <v>12.903225806451612</v>
      </c>
      <c r="X44" s="157">
        <v>31</v>
      </c>
      <c r="Y44" s="207">
        <f t="shared" si="98"/>
        <v>100</v>
      </c>
      <c r="Z44" s="157"/>
      <c r="AA44" s="207"/>
      <c r="AB44" s="157"/>
      <c r="AC44" s="302"/>
      <c r="AD44" s="157"/>
      <c r="AE44" s="207"/>
      <c r="AF44" s="303"/>
      <c r="AG44" s="69"/>
      <c r="AH44" s="304"/>
      <c r="AI44" s="304"/>
      <c r="AJ44" s="303"/>
      <c r="AK44" s="207"/>
      <c r="AL44" s="157">
        <v>8</v>
      </c>
      <c r="AM44" s="207">
        <f t="shared" si="100"/>
        <v>25.806451612903224</v>
      </c>
      <c r="AN44" s="157">
        <v>3</v>
      </c>
      <c r="AO44" s="207">
        <f t="shared" si="110"/>
        <v>9.67741935483871</v>
      </c>
      <c r="AP44" s="157"/>
      <c r="AQ44" s="207"/>
      <c r="AR44" s="157">
        <v>20</v>
      </c>
      <c r="AS44" s="207">
        <f t="shared" si="102"/>
        <v>64.516129032258064</v>
      </c>
      <c r="AT44" s="157"/>
      <c r="AU44" s="157"/>
      <c r="AV44" s="157"/>
      <c r="AW44" s="157"/>
      <c r="AX44" s="157">
        <v>21</v>
      </c>
      <c r="AY44" s="207">
        <f t="shared" si="103"/>
        <v>67.741935483870961</v>
      </c>
      <c r="AZ44" s="157">
        <v>10</v>
      </c>
      <c r="BA44" s="207">
        <f t="shared" si="104"/>
        <v>32.258064516129032</v>
      </c>
      <c r="BB44" s="269"/>
    </row>
    <row r="45" spans="1:54" x14ac:dyDescent="0.2">
      <c r="A45" s="298">
        <v>2</v>
      </c>
      <c r="B45" s="299"/>
      <c r="C45" s="52" t="s">
        <v>105</v>
      </c>
      <c r="D45" s="300">
        <v>1</v>
      </c>
      <c r="E45" s="157"/>
      <c r="F45" s="157">
        <v>21</v>
      </c>
      <c r="G45" s="157">
        <v>21</v>
      </c>
      <c r="H45" s="157"/>
      <c r="I45" s="157"/>
      <c r="J45" s="157">
        <v>21</v>
      </c>
      <c r="K45" s="305"/>
      <c r="L45" s="157">
        <v>12</v>
      </c>
      <c r="M45" s="207">
        <f t="shared" si="93"/>
        <v>57.142857142857146</v>
      </c>
      <c r="N45" s="157">
        <v>9</v>
      </c>
      <c r="O45" s="207">
        <f t="shared" si="94"/>
        <v>42.857142857142854</v>
      </c>
      <c r="P45" s="157">
        <v>8</v>
      </c>
      <c r="Q45" s="207">
        <f t="shared" si="95"/>
        <v>38.095238095238095</v>
      </c>
      <c r="R45" s="157">
        <v>3</v>
      </c>
      <c r="S45" s="207">
        <f t="shared" si="72"/>
        <v>14.285714285714286</v>
      </c>
      <c r="T45" s="157">
        <v>6</v>
      </c>
      <c r="U45" s="207">
        <f t="shared" si="96"/>
        <v>28.571428571428573</v>
      </c>
      <c r="V45" s="157">
        <v>4</v>
      </c>
      <c r="W45" s="207">
        <f t="shared" si="97"/>
        <v>19.047619047619047</v>
      </c>
      <c r="X45" s="157">
        <v>21</v>
      </c>
      <c r="Y45" s="207">
        <f t="shared" si="98"/>
        <v>100</v>
      </c>
      <c r="Z45" s="157"/>
      <c r="AA45" s="207"/>
      <c r="AB45" s="157"/>
      <c r="AC45" s="302"/>
      <c r="AD45" s="157"/>
      <c r="AE45" s="207"/>
      <c r="AF45" s="303"/>
      <c r="AG45" s="69"/>
      <c r="AH45" s="304"/>
      <c r="AI45" s="304"/>
      <c r="AJ45" s="303"/>
      <c r="AK45" s="207"/>
      <c r="AL45" s="157">
        <v>1</v>
      </c>
      <c r="AM45" s="207">
        <f t="shared" si="100"/>
        <v>4.7619047619047619</v>
      </c>
      <c r="AN45" s="157">
        <v>5</v>
      </c>
      <c r="AO45" s="207">
        <f t="shared" si="110"/>
        <v>23.80952380952381</v>
      </c>
      <c r="AP45" s="157"/>
      <c r="AQ45" s="207"/>
      <c r="AR45" s="157">
        <v>15</v>
      </c>
      <c r="AS45" s="207">
        <f t="shared" si="102"/>
        <v>71.428571428571431</v>
      </c>
      <c r="AT45" s="157"/>
      <c r="AU45" s="157"/>
      <c r="AV45" s="157"/>
      <c r="AW45" s="157"/>
      <c r="AX45" s="157">
        <v>7</v>
      </c>
      <c r="AY45" s="207">
        <f t="shared" si="103"/>
        <v>33.333333333333336</v>
      </c>
      <c r="AZ45" s="157">
        <v>14</v>
      </c>
      <c r="BA45" s="207">
        <f t="shared" si="104"/>
        <v>66.666666666666671</v>
      </c>
      <c r="BB45" s="269"/>
    </row>
    <row r="46" spans="1:54" x14ac:dyDescent="0.2">
      <c r="A46" s="298">
        <v>3</v>
      </c>
      <c r="B46" s="299"/>
      <c r="C46" s="52" t="s">
        <v>106</v>
      </c>
      <c r="D46" s="300">
        <v>1</v>
      </c>
      <c r="E46" s="157"/>
      <c r="F46" s="157">
        <v>21</v>
      </c>
      <c r="G46" s="157">
        <v>21</v>
      </c>
      <c r="H46" s="157"/>
      <c r="I46" s="157"/>
      <c r="J46" s="157">
        <v>21</v>
      </c>
      <c r="K46" s="305"/>
      <c r="L46" s="157">
        <v>13</v>
      </c>
      <c r="M46" s="207">
        <f t="shared" si="93"/>
        <v>61.904761904761905</v>
      </c>
      <c r="N46" s="157">
        <v>8</v>
      </c>
      <c r="O46" s="207">
        <f t="shared" si="94"/>
        <v>38.095238095238095</v>
      </c>
      <c r="P46" s="157">
        <v>7</v>
      </c>
      <c r="Q46" s="207">
        <f t="shared" si="95"/>
        <v>33.333333333333336</v>
      </c>
      <c r="R46" s="157">
        <v>8</v>
      </c>
      <c r="S46" s="207">
        <f t="shared" si="72"/>
        <v>38.095238095238095</v>
      </c>
      <c r="T46" s="157">
        <v>4</v>
      </c>
      <c r="U46" s="207">
        <f t="shared" si="96"/>
        <v>19.047619047619047</v>
      </c>
      <c r="V46" s="157">
        <v>2</v>
      </c>
      <c r="W46" s="207">
        <f t="shared" si="97"/>
        <v>9.5238095238095237</v>
      </c>
      <c r="X46" s="157">
        <v>17</v>
      </c>
      <c r="Y46" s="207">
        <f t="shared" si="98"/>
        <v>80.952380952380949</v>
      </c>
      <c r="Z46" s="157">
        <v>2</v>
      </c>
      <c r="AA46" s="207">
        <f t="shared" ref="AA46:AA52" si="115">Z46*100/G46</f>
        <v>9.5238095238095237</v>
      </c>
      <c r="AB46" s="157"/>
      <c r="AC46" s="302"/>
      <c r="AD46" s="157"/>
      <c r="AE46" s="207"/>
      <c r="AF46" s="303"/>
      <c r="AG46" s="69"/>
      <c r="AH46" s="304"/>
      <c r="AI46" s="304"/>
      <c r="AJ46" s="303">
        <v>2</v>
      </c>
      <c r="AK46" s="207">
        <f t="shared" ref="AK46:AK53" si="116">AJ46*100/G46</f>
        <v>9.5238095238095237</v>
      </c>
      <c r="AL46" s="157">
        <v>6</v>
      </c>
      <c r="AM46" s="207">
        <f t="shared" si="100"/>
        <v>28.571428571428573</v>
      </c>
      <c r="AN46" s="157">
        <v>2</v>
      </c>
      <c r="AO46" s="207">
        <f t="shared" si="110"/>
        <v>9.5238095238095237</v>
      </c>
      <c r="AP46" s="157"/>
      <c r="AQ46" s="207"/>
      <c r="AR46" s="157">
        <v>13</v>
      </c>
      <c r="AS46" s="207">
        <f t="shared" si="102"/>
        <v>61.904761904761905</v>
      </c>
      <c r="AT46" s="157"/>
      <c r="AU46" s="157"/>
      <c r="AV46" s="157"/>
      <c r="AW46" s="157"/>
      <c r="AX46" s="157">
        <v>14</v>
      </c>
      <c r="AY46" s="207">
        <f t="shared" si="103"/>
        <v>66.666666666666671</v>
      </c>
      <c r="AZ46" s="157">
        <v>7</v>
      </c>
      <c r="BA46" s="207">
        <f t="shared" si="104"/>
        <v>33.333333333333336</v>
      </c>
      <c r="BB46" s="269"/>
    </row>
    <row r="47" spans="1:54" x14ac:dyDescent="0.2">
      <c r="A47" s="298">
        <v>4</v>
      </c>
      <c r="B47" s="299"/>
      <c r="C47" s="52" t="s">
        <v>107</v>
      </c>
      <c r="D47" s="300">
        <v>1</v>
      </c>
      <c r="E47" s="157"/>
      <c r="F47" s="157">
        <v>21</v>
      </c>
      <c r="G47" s="157">
        <v>21</v>
      </c>
      <c r="H47" s="157"/>
      <c r="I47" s="157"/>
      <c r="J47" s="157">
        <v>21</v>
      </c>
      <c r="K47" s="305"/>
      <c r="L47" s="157">
        <v>11</v>
      </c>
      <c r="M47" s="207">
        <f t="shared" si="93"/>
        <v>52.38095238095238</v>
      </c>
      <c r="N47" s="157">
        <v>10</v>
      </c>
      <c r="O47" s="207">
        <f t="shared" si="94"/>
        <v>47.61904761904762</v>
      </c>
      <c r="P47" s="157">
        <v>6</v>
      </c>
      <c r="Q47" s="207">
        <f t="shared" si="95"/>
        <v>28.571428571428573</v>
      </c>
      <c r="R47" s="157">
        <v>8</v>
      </c>
      <c r="S47" s="207">
        <f t="shared" si="72"/>
        <v>38.095238095238095</v>
      </c>
      <c r="T47" s="157">
        <v>3</v>
      </c>
      <c r="U47" s="207">
        <f t="shared" si="96"/>
        <v>14.285714285714286</v>
      </c>
      <c r="V47" s="157">
        <v>4</v>
      </c>
      <c r="W47" s="207">
        <f t="shared" si="97"/>
        <v>19.047619047619047</v>
      </c>
      <c r="X47" s="157">
        <v>21</v>
      </c>
      <c r="Y47" s="207">
        <f t="shared" si="98"/>
        <v>100</v>
      </c>
      <c r="Z47" s="157"/>
      <c r="AA47" s="207"/>
      <c r="AB47" s="157"/>
      <c r="AC47" s="302"/>
      <c r="AD47" s="157"/>
      <c r="AE47" s="207"/>
      <c r="AF47" s="303"/>
      <c r="AG47" s="69"/>
      <c r="AH47" s="304"/>
      <c r="AI47" s="304"/>
      <c r="AJ47" s="303"/>
      <c r="AK47" s="207"/>
      <c r="AL47" s="157">
        <v>6</v>
      </c>
      <c r="AM47" s="207">
        <f t="shared" si="100"/>
        <v>28.571428571428573</v>
      </c>
      <c r="AN47" s="157">
        <v>3</v>
      </c>
      <c r="AO47" s="207">
        <f t="shared" si="110"/>
        <v>14.285714285714286</v>
      </c>
      <c r="AP47" s="157"/>
      <c r="AQ47" s="207"/>
      <c r="AR47" s="157">
        <v>12</v>
      </c>
      <c r="AS47" s="207">
        <f t="shared" si="102"/>
        <v>57.142857142857146</v>
      </c>
      <c r="AT47" s="157"/>
      <c r="AU47" s="157"/>
      <c r="AV47" s="157"/>
      <c r="AW47" s="157"/>
      <c r="AX47" s="157">
        <v>11</v>
      </c>
      <c r="AY47" s="207">
        <f t="shared" si="103"/>
        <v>52.38095238095238</v>
      </c>
      <c r="AZ47" s="157">
        <v>10</v>
      </c>
      <c r="BA47" s="207">
        <f t="shared" si="104"/>
        <v>47.61904761904762</v>
      </c>
      <c r="BB47" s="269"/>
    </row>
    <row r="48" spans="1:54" x14ac:dyDescent="0.2">
      <c r="A48" s="298">
        <v>5</v>
      </c>
      <c r="B48" s="299"/>
      <c r="C48" s="52" t="s">
        <v>108</v>
      </c>
      <c r="D48" s="300">
        <v>1</v>
      </c>
      <c r="E48" s="157"/>
      <c r="F48" s="157">
        <v>31</v>
      </c>
      <c r="G48" s="157">
        <v>31</v>
      </c>
      <c r="H48" s="157"/>
      <c r="I48" s="157"/>
      <c r="J48" s="157">
        <v>31</v>
      </c>
      <c r="K48" s="305"/>
      <c r="L48" s="157">
        <v>18</v>
      </c>
      <c r="M48" s="207">
        <f t="shared" si="93"/>
        <v>58.064516129032256</v>
      </c>
      <c r="N48" s="157">
        <v>13</v>
      </c>
      <c r="O48" s="207">
        <f t="shared" si="94"/>
        <v>41.935483870967744</v>
      </c>
      <c r="P48" s="157">
        <v>7</v>
      </c>
      <c r="Q48" s="207">
        <f t="shared" si="95"/>
        <v>22.580645161290324</v>
      </c>
      <c r="R48" s="157">
        <v>9</v>
      </c>
      <c r="S48" s="207">
        <f t="shared" si="72"/>
        <v>29.032258064516128</v>
      </c>
      <c r="T48" s="157">
        <v>8</v>
      </c>
      <c r="U48" s="207">
        <f t="shared" si="96"/>
        <v>25.806451612903224</v>
      </c>
      <c r="V48" s="157">
        <v>7</v>
      </c>
      <c r="W48" s="207">
        <f t="shared" si="97"/>
        <v>22.580645161290324</v>
      </c>
      <c r="X48" s="157">
        <v>26</v>
      </c>
      <c r="Y48" s="207">
        <f t="shared" si="98"/>
        <v>83.870967741935488</v>
      </c>
      <c r="Z48" s="157"/>
      <c r="AA48" s="207"/>
      <c r="AB48" s="157"/>
      <c r="AC48" s="302"/>
      <c r="AD48" s="157"/>
      <c r="AE48" s="207"/>
      <c r="AF48" s="303">
        <v>1</v>
      </c>
      <c r="AG48" s="69">
        <f t="shared" ref="AG48:AG53" si="117">AF48*100/G48</f>
        <v>3.225806451612903</v>
      </c>
      <c r="AH48" s="304"/>
      <c r="AI48" s="304"/>
      <c r="AJ48" s="303">
        <v>4</v>
      </c>
      <c r="AK48" s="207">
        <f t="shared" si="116"/>
        <v>12.903225806451612</v>
      </c>
      <c r="AL48" s="157">
        <v>5</v>
      </c>
      <c r="AM48" s="207">
        <f t="shared" si="100"/>
        <v>16.129032258064516</v>
      </c>
      <c r="AN48" s="157">
        <v>2</v>
      </c>
      <c r="AO48" s="207">
        <f t="shared" si="110"/>
        <v>6.4516129032258061</v>
      </c>
      <c r="AP48" s="157"/>
      <c r="AQ48" s="207"/>
      <c r="AR48" s="157">
        <v>24</v>
      </c>
      <c r="AS48" s="207">
        <f t="shared" si="102"/>
        <v>77.41935483870968</v>
      </c>
      <c r="AT48" s="157"/>
      <c r="AU48" s="157"/>
      <c r="AV48" s="157"/>
      <c r="AW48" s="157"/>
      <c r="AX48" s="157">
        <v>20</v>
      </c>
      <c r="AY48" s="207">
        <f t="shared" si="103"/>
        <v>64.516129032258064</v>
      </c>
      <c r="AZ48" s="157">
        <v>11</v>
      </c>
      <c r="BA48" s="207">
        <f t="shared" si="104"/>
        <v>35.483870967741936</v>
      </c>
      <c r="BB48" s="269"/>
    </row>
    <row r="49" spans="1:54" x14ac:dyDescent="0.2">
      <c r="A49" s="298">
        <v>6</v>
      </c>
      <c r="B49" s="299"/>
      <c r="C49" s="52" t="s">
        <v>109</v>
      </c>
      <c r="D49" s="300">
        <v>1</v>
      </c>
      <c r="E49" s="157"/>
      <c r="F49" s="157">
        <v>21</v>
      </c>
      <c r="G49" s="157">
        <v>21</v>
      </c>
      <c r="H49" s="157"/>
      <c r="I49" s="157"/>
      <c r="J49" s="157">
        <v>21</v>
      </c>
      <c r="K49" s="305"/>
      <c r="L49" s="157">
        <v>12</v>
      </c>
      <c r="M49" s="207">
        <f t="shared" si="93"/>
        <v>57.142857142857146</v>
      </c>
      <c r="N49" s="157">
        <v>9</v>
      </c>
      <c r="O49" s="207">
        <f t="shared" si="94"/>
        <v>42.857142857142854</v>
      </c>
      <c r="P49" s="157">
        <v>6</v>
      </c>
      <c r="Q49" s="207">
        <f t="shared" si="95"/>
        <v>28.571428571428573</v>
      </c>
      <c r="R49" s="157">
        <v>6</v>
      </c>
      <c r="S49" s="207">
        <f t="shared" si="72"/>
        <v>28.571428571428573</v>
      </c>
      <c r="T49" s="157">
        <v>6</v>
      </c>
      <c r="U49" s="207">
        <f t="shared" si="96"/>
        <v>28.571428571428573</v>
      </c>
      <c r="V49" s="157">
        <v>3</v>
      </c>
      <c r="W49" s="207">
        <f t="shared" si="97"/>
        <v>14.285714285714286</v>
      </c>
      <c r="X49" s="157">
        <v>19</v>
      </c>
      <c r="Y49" s="207">
        <f t="shared" si="98"/>
        <v>90.476190476190482</v>
      </c>
      <c r="Z49" s="157"/>
      <c r="AA49" s="207"/>
      <c r="AB49" s="157"/>
      <c r="AC49" s="302"/>
      <c r="AD49" s="157">
        <v>1</v>
      </c>
      <c r="AE49" s="207">
        <f t="shared" ref="AE49:AE50" si="118">AD49*100/G49</f>
        <v>4.7619047619047619</v>
      </c>
      <c r="AF49" s="303"/>
      <c r="AG49" s="69"/>
      <c r="AH49" s="304"/>
      <c r="AI49" s="304"/>
      <c r="AJ49" s="303">
        <v>1</v>
      </c>
      <c r="AK49" s="207">
        <f t="shared" si="116"/>
        <v>4.7619047619047619</v>
      </c>
      <c r="AL49" s="157">
        <v>5</v>
      </c>
      <c r="AM49" s="207">
        <f t="shared" si="100"/>
        <v>23.80952380952381</v>
      </c>
      <c r="AN49" s="157">
        <v>6</v>
      </c>
      <c r="AO49" s="207">
        <f t="shared" si="110"/>
        <v>28.571428571428573</v>
      </c>
      <c r="AP49" s="157"/>
      <c r="AQ49" s="207"/>
      <c r="AR49" s="157">
        <v>10</v>
      </c>
      <c r="AS49" s="207">
        <f t="shared" si="102"/>
        <v>47.61904761904762</v>
      </c>
      <c r="AT49" s="157"/>
      <c r="AU49" s="157"/>
      <c r="AV49" s="157"/>
      <c r="AW49" s="157"/>
      <c r="AX49" s="157">
        <v>14</v>
      </c>
      <c r="AY49" s="207">
        <f t="shared" si="103"/>
        <v>66.666666666666671</v>
      </c>
      <c r="AZ49" s="157">
        <v>7</v>
      </c>
      <c r="BA49" s="207">
        <f t="shared" si="104"/>
        <v>33.333333333333336</v>
      </c>
      <c r="BB49" s="269"/>
    </row>
    <row r="50" spans="1:54" x14ac:dyDescent="0.2">
      <c r="A50" s="298">
        <v>7</v>
      </c>
      <c r="B50" s="299"/>
      <c r="C50" s="52" t="s">
        <v>110</v>
      </c>
      <c r="D50" s="300">
        <v>1</v>
      </c>
      <c r="E50" s="157"/>
      <c r="F50" s="157">
        <v>21</v>
      </c>
      <c r="G50" s="157">
        <v>21</v>
      </c>
      <c r="H50" s="157"/>
      <c r="I50" s="157"/>
      <c r="J50" s="157">
        <v>21</v>
      </c>
      <c r="K50" s="305"/>
      <c r="L50" s="157">
        <v>13</v>
      </c>
      <c r="M50" s="207">
        <f t="shared" si="93"/>
        <v>61.904761904761905</v>
      </c>
      <c r="N50" s="157">
        <v>8</v>
      </c>
      <c r="O50" s="207">
        <f t="shared" si="94"/>
        <v>38.095238095238095</v>
      </c>
      <c r="P50" s="157">
        <v>2</v>
      </c>
      <c r="Q50" s="207">
        <f t="shared" si="95"/>
        <v>9.5238095238095237</v>
      </c>
      <c r="R50" s="157">
        <v>4</v>
      </c>
      <c r="S50" s="207">
        <f t="shared" si="72"/>
        <v>19.047619047619047</v>
      </c>
      <c r="T50" s="157">
        <v>9</v>
      </c>
      <c r="U50" s="207">
        <f t="shared" si="96"/>
        <v>42.857142857142854</v>
      </c>
      <c r="V50" s="157">
        <v>6</v>
      </c>
      <c r="W50" s="207">
        <f t="shared" si="97"/>
        <v>28.571428571428573</v>
      </c>
      <c r="X50" s="157">
        <v>15</v>
      </c>
      <c r="Y50" s="207">
        <f t="shared" si="98"/>
        <v>71.428571428571431</v>
      </c>
      <c r="Z50" s="157">
        <v>1</v>
      </c>
      <c r="AA50" s="207">
        <f t="shared" si="115"/>
        <v>4.7619047619047619</v>
      </c>
      <c r="AB50" s="157"/>
      <c r="AC50" s="302"/>
      <c r="AD50" s="157">
        <v>2</v>
      </c>
      <c r="AE50" s="207">
        <f t="shared" si="118"/>
        <v>9.5238095238095237</v>
      </c>
      <c r="AF50" s="303"/>
      <c r="AG50" s="69"/>
      <c r="AH50" s="304"/>
      <c r="AI50" s="304"/>
      <c r="AJ50" s="303">
        <v>3</v>
      </c>
      <c r="AK50" s="207">
        <f t="shared" si="116"/>
        <v>14.285714285714286</v>
      </c>
      <c r="AL50" s="157">
        <v>8</v>
      </c>
      <c r="AM50" s="207">
        <f t="shared" si="100"/>
        <v>38.095238095238095</v>
      </c>
      <c r="AN50" s="157">
        <v>4</v>
      </c>
      <c r="AO50" s="207">
        <f t="shared" si="110"/>
        <v>19.047619047619047</v>
      </c>
      <c r="AP50" s="157"/>
      <c r="AQ50" s="207"/>
      <c r="AR50" s="157">
        <v>9</v>
      </c>
      <c r="AS50" s="207">
        <f t="shared" si="102"/>
        <v>42.857142857142854</v>
      </c>
      <c r="AT50" s="157"/>
      <c r="AU50" s="157"/>
      <c r="AV50" s="157"/>
      <c r="AW50" s="157"/>
      <c r="AX50" s="157">
        <v>9</v>
      </c>
      <c r="AY50" s="207">
        <f t="shared" si="103"/>
        <v>42.857142857142854</v>
      </c>
      <c r="AZ50" s="157">
        <v>12</v>
      </c>
      <c r="BA50" s="207">
        <f t="shared" si="104"/>
        <v>57.142857142857146</v>
      </c>
      <c r="BB50" s="269"/>
    </row>
    <row r="51" spans="1:54" x14ac:dyDescent="0.2">
      <c r="A51" s="298">
        <v>8</v>
      </c>
      <c r="B51" s="299"/>
      <c r="C51" s="52" t="s">
        <v>111</v>
      </c>
      <c r="D51" s="300">
        <v>1</v>
      </c>
      <c r="E51" s="157"/>
      <c r="F51" s="157">
        <v>31</v>
      </c>
      <c r="G51" s="157">
        <v>31</v>
      </c>
      <c r="H51" s="157"/>
      <c r="I51" s="157"/>
      <c r="J51" s="157">
        <v>31</v>
      </c>
      <c r="K51" s="305"/>
      <c r="L51" s="157">
        <v>19</v>
      </c>
      <c r="M51" s="207">
        <f t="shared" si="93"/>
        <v>61.29032258064516</v>
      </c>
      <c r="N51" s="157">
        <v>12</v>
      </c>
      <c r="O51" s="207">
        <f t="shared" si="94"/>
        <v>38.70967741935484</v>
      </c>
      <c r="P51" s="157">
        <v>9</v>
      </c>
      <c r="Q51" s="207">
        <f t="shared" si="95"/>
        <v>29.032258064516128</v>
      </c>
      <c r="R51" s="157">
        <v>15</v>
      </c>
      <c r="S51" s="207">
        <f t="shared" si="72"/>
        <v>48.387096774193552</v>
      </c>
      <c r="T51" s="157">
        <v>4</v>
      </c>
      <c r="U51" s="207">
        <f t="shared" si="96"/>
        <v>12.903225806451612</v>
      </c>
      <c r="V51" s="157">
        <v>3</v>
      </c>
      <c r="W51" s="207">
        <f t="shared" si="97"/>
        <v>9.67741935483871</v>
      </c>
      <c r="X51" s="157">
        <v>28</v>
      </c>
      <c r="Y51" s="207">
        <f t="shared" si="98"/>
        <v>90.322580645161295</v>
      </c>
      <c r="Z51" s="157">
        <v>1</v>
      </c>
      <c r="AA51" s="207">
        <f t="shared" si="115"/>
        <v>3.225806451612903</v>
      </c>
      <c r="AB51" s="157"/>
      <c r="AC51" s="302"/>
      <c r="AD51" s="157"/>
      <c r="AE51" s="207"/>
      <c r="AF51" s="303">
        <v>1</v>
      </c>
      <c r="AG51" s="69">
        <f t="shared" si="117"/>
        <v>3.225806451612903</v>
      </c>
      <c r="AH51" s="304"/>
      <c r="AI51" s="304"/>
      <c r="AJ51" s="303">
        <v>1</v>
      </c>
      <c r="AK51" s="207">
        <f t="shared" si="116"/>
        <v>3.225806451612903</v>
      </c>
      <c r="AL51" s="157">
        <v>7</v>
      </c>
      <c r="AM51" s="207">
        <f t="shared" si="100"/>
        <v>22.580645161290324</v>
      </c>
      <c r="AN51" s="157">
        <v>3</v>
      </c>
      <c r="AO51" s="207">
        <f t="shared" si="110"/>
        <v>9.67741935483871</v>
      </c>
      <c r="AP51" s="157"/>
      <c r="AQ51" s="207"/>
      <c r="AR51" s="157">
        <v>21</v>
      </c>
      <c r="AS51" s="207">
        <f t="shared" si="102"/>
        <v>67.741935483870961</v>
      </c>
      <c r="AT51" s="157"/>
      <c r="AU51" s="157"/>
      <c r="AV51" s="157"/>
      <c r="AW51" s="157"/>
      <c r="AX51" s="157">
        <v>12</v>
      </c>
      <c r="AY51" s="207">
        <f t="shared" si="103"/>
        <v>38.70967741935484</v>
      </c>
      <c r="AZ51" s="157">
        <v>19</v>
      </c>
      <c r="BA51" s="207">
        <f t="shared" si="104"/>
        <v>61.29032258064516</v>
      </c>
      <c r="BB51" s="269"/>
    </row>
    <row r="52" spans="1:54" x14ac:dyDescent="0.2">
      <c r="A52" s="298">
        <v>9</v>
      </c>
      <c r="B52" s="299"/>
      <c r="C52" s="52" t="s">
        <v>112</v>
      </c>
      <c r="D52" s="300">
        <v>1</v>
      </c>
      <c r="E52" s="157"/>
      <c r="F52" s="157">
        <v>21</v>
      </c>
      <c r="G52" s="157">
        <v>21</v>
      </c>
      <c r="H52" s="157"/>
      <c r="I52" s="157"/>
      <c r="J52" s="157">
        <v>21</v>
      </c>
      <c r="K52" s="305"/>
      <c r="L52" s="157">
        <v>12</v>
      </c>
      <c r="M52" s="207">
        <f t="shared" si="93"/>
        <v>57.142857142857146</v>
      </c>
      <c r="N52" s="157">
        <v>9</v>
      </c>
      <c r="O52" s="207">
        <f t="shared" si="94"/>
        <v>42.857142857142854</v>
      </c>
      <c r="P52" s="157">
        <v>9</v>
      </c>
      <c r="Q52" s="207">
        <f t="shared" si="95"/>
        <v>42.857142857142854</v>
      </c>
      <c r="R52" s="157">
        <v>8</v>
      </c>
      <c r="S52" s="207">
        <f t="shared" si="72"/>
        <v>38.095238095238095</v>
      </c>
      <c r="T52" s="157">
        <v>4</v>
      </c>
      <c r="U52" s="207">
        <f t="shared" si="96"/>
        <v>19.047619047619047</v>
      </c>
      <c r="V52" s="157"/>
      <c r="W52" s="207"/>
      <c r="X52" s="157">
        <v>19</v>
      </c>
      <c r="Y52" s="207">
        <f t="shared" si="98"/>
        <v>90.476190476190482</v>
      </c>
      <c r="Z52" s="157">
        <v>1</v>
      </c>
      <c r="AA52" s="207">
        <f t="shared" si="115"/>
        <v>4.7619047619047619</v>
      </c>
      <c r="AB52" s="157"/>
      <c r="AC52" s="302"/>
      <c r="AD52" s="157"/>
      <c r="AE52" s="207"/>
      <c r="AF52" s="303"/>
      <c r="AG52" s="69"/>
      <c r="AH52" s="304"/>
      <c r="AI52" s="304"/>
      <c r="AJ52" s="303">
        <v>1</v>
      </c>
      <c r="AK52" s="207">
        <f t="shared" si="116"/>
        <v>4.7619047619047619</v>
      </c>
      <c r="AL52" s="157">
        <v>5</v>
      </c>
      <c r="AM52" s="207">
        <f t="shared" si="100"/>
        <v>23.80952380952381</v>
      </c>
      <c r="AN52" s="157">
        <v>4</v>
      </c>
      <c r="AO52" s="207">
        <f t="shared" si="110"/>
        <v>19.047619047619047</v>
      </c>
      <c r="AP52" s="157"/>
      <c r="AQ52" s="207"/>
      <c r="AR52" s="157">
        <v>12</v>
      </c>
      <c r="AS52" s="207">
        <f t="shared" si="102"/>
        <v>57.142857142857146</v>
      </c>
      <c r="AT52" s="157"/>
      <c r="AU52" s="157"/>
      <c r="AV52" s="157"/>
      <c r="AW52" s="157"/>
      <c r="AX52" s="157">
        <v>14</v>
      </c>
      <c r="AY52" s="207">
        <f t="shared" si="103"/>
        <v>66.666666666666671</v>
      </c>
      <c r="AZ52" s="157">
        <v>7</v>
      </c>
      <c r="BA52" s="207">
        <f t="shared" si="104"/>
        <v>33.333333333333336</v>
      </c>
      <c r="BB52" s="269"/>
    </row>
    <row r="53" spans="1:54" x14ac:dyDescent="0.2">
      <c r="A53" s="298">
        <v>10</v>
      </c>
      <c r="B53" s="299"/>
      <c r="C53" s="52" t="s">
        <v>113</v>
      </c>
      <c r="D53" s="300"/>
      <c r="E53" s="157">
        <v>1</v>
      </c>
      <c r="F53" s="157">
        <v>21</v>
      </c>
      <c r="G53" s="157">
        <v>21</v>
      </c>
      <c r="H53" s="157">
        <v>21</v>
      </c>
      <c r="I53" s="157">
        <v>100</v>
      </c>
      <c r="J53" s="157"/>
      <c r="K53" s="305"/>
      <c r="L53" s="157">
        <v>14</v>
      </c>
      <c r="M53" s="207">
        <f t="shared" si="93"/>
        <v>66.666666666666671</v>
      </c>
      <c r="N53" s="157">
        <v>7</v>
      </c>
      <c r="O53" s="207">
        <f t="shared" si="94"/>
        <v>33.333333333333336</v>
      </c>
      <c r="P53" s="157">
        <v>9</v>
      </c>
      <c r="Q53" s="207">
        <f t="shared" si="95"/>
        <v>42.857142857142854</v>
      </c>
      <c r="R53" s="157">
        <v>5</v>
      </c>
      <c r="S53" s="207">
        <f t="shared" si="72"/>
        <v>23.80952380952381</v>
      </c>
      <c r="T53" s="157">
        <v>3</v>
      </c>
      <c r="U53" s="207">
        <f t="shared" si="96"/>
        <v>14.285714285714286</v>
      </c>
      <c r="V53" s="157">
        <v>4</v>
      </c>
      <c r="W53" s="207">
        <f t="shared" si="97"/>
        <v>19.047619047619047</v>
      </c>
      <c r="X53" s="157">
        <v>19</v>
      </c>
      <c r="Y53" s="207">
        <f t="shared" si="98"/>
        <v>90.476190476190482</v>
      </c>
      <c r="Z53" s="157"/>
      <c r="AA53" s="207"/>
      <c r="AB53" s="157"/>
      <c r="AC53" s="302"/>
      <c r="AD53" s="157"/>
      <c r="AE53" s="207"/>
      <c r="AF53" s="303">
        <v>1</v>
      </c>
      <c r="AG53" s="69">
        <f t="shared" si="117"/>
        <v>4.7619047619047619</v>
      </c>
      <c r="AH53" s="304"/>
      <c r="AI53" s="304"/>
      <c r="AJ53" s="303">
        <v>1</v>
      </c>
      <c r="AK53" s="207">
        <f t="shared" si="116"/>
        <v>4.7619047619047619</v>
      </c>
      <c r="AL53" s="157">
        <v>4</v>
      </c>
      <c r="AM53" s="207">
        <f t="shared" si="100"/>
        <v>19.047619047619047</v>
      </c>
      <c r="AN53" s="157">
        <v>4</v>
      </c>
      <c r="AO53" s="207">
        <f t="shared" si="110"/>
        <v>19.047619047619047</v>
      </c>
      <c r="AP53" s="157"/>
      <c r="AQ53" s="207"/>
      <c r="AR53" s="157">
        <v>13</v>
      </c>
      <c r="AS53" s="207">
        <f t="shared" si="102"/>
        <v>61.904761904761905</v>
      </c>
      <c r="AT53" s="157"/>
      <c r="AU53" s="157"/>
      <c r="AV53" s="157"/>
      <c r="AW53" s="157"/>
      <c r="AX53" s="157">
        <v>16</v>
      </c>
      <c r="AY53" s="207">
        <f t="shared" si="103"/>
        <v>76.19047619047619</v>
      </c>
      <c r="AZ53" s="157">
        <v>5</v>
      </c>
      <c r="BA53" s="207">
        <f t="shared" si="104"/>
        <v>23.80952380952381</v>
      </c>
      <c r="BB53" s="269"/>
    </row>
    <row r="54" spans="1:54" x14ac:dyDescent="0.2">
      <c r="A54" s="6"/>
      <c r="B54" s="36" t="s">
        <v>49</v>
      </c>
      <c r="C54" s="36">
        <v>5</v>
      </c>
      <c r="D54" s="17">
        <f>D55+D56+D57+D58+D59</f>
        <v>5</v>
      </c>
      <c r="E54" s="17"/>
      <c r="F54" s="17">
        <f t="shared" ref="F54:AZ54" si="119">F55+F56+F57+F58+F59</f>
        <v>105</v>
      </c>
      <c r="G54" s="17">
        <f t="shared" si="119"/>
        <v>105</v>
      </c>
      <c r="H54" s="17"/>
      <c r="I54" s="17"/>
      <c r="J54" s="17">
        <f t="shared" si="119"/>
        <v>105</v>
      </c>
      <c r="K54" s="19">
        <f>J54*100/G54</f>
        <v>100</v>
      </c>
      <c r="L54" s="17">
        <f t="shared" si="119"/>
        <v>61</v>
      </c>
      <c r="M54" s="28">
        <f t="shared" si="93"/>
        <v>58.095238095238095</v>
      </c>
      <c r="N54" s="17">
        <f t="shared" si="119"/>
        <v>44</v>
      </c>
      <c r="O54" s="28">
        <f t="shared" si="94"/>
        <v>41.904761904761905</v>
      </c>
      <c r="P54" s="17">
        <f t="shared" si="119"/>
        <v>44</v>
      </c>
      <c r="Q54" s="28">
        <f t="shared" si="95"/>
        <v>41.904761904761905</v>
      </c>
      <c r="R54" s="17">
        <f t="shared" si="119"/>
        <v>23</v>
      </c>
      <c r="S54" s="28">
        <f t="shared" ref="S54:S83" si="120">R54*100/G54</f>
        <v>21.904761904761905</v>
      </c>
      <c r="T54" s="17">
        <f t="shared" si="119"/>
        <v>21</v>
      </c>
      <c r="U54" s="28">
        <f t="shared" si="96"/>
        <v>20</v>
      </c>
      <c r="V54" s="17">
        <f t="shared" si="119"/>
        <v>17</v>
      </c>
      <c r="W54" s="28">
        <f t="shared" si="97"/>
        <v>16.19047619047619</v>
      </c>
      <c r="X54" s="17">
        <f t="shared" si="119"/>
        <v>105</v>
      </c>
      <c r="Y54" s="28">
        <f t="shared" si="98"/>
        <v>100</v>
      </c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>
        <f t="shared" si="119"/>
        <v>37</v>
      </c>
      <c r="AM54" s="28">
        <f t="shared" si="100"/>
        <v>35.238095238095241</v>
      </c>
      <c r="AN54" s="17">
        <f t="shared" si="119"/>
        <v>40</v>
      </c>
      <c r="AO54" s="28">
        <f t="shared" si="110"/>
        <v>38.095238095238095</v>
      </c>
      <c r="AP54" s="17"/>
      <c r="AQ54" s="17"/>
      <c r="AR54" s="17">
        <f t="shared" si="119"/>
        <v>28</v>
      </c>
      <c r="AS54" s="28">
        <f t="shared" si="102"/>
        <v>26.666666666666668</v>
      </c>
      <c r="AT54" s="17"/>
      <c r="AU54" s="17"/>
      <c r="AV54" s="17"/>
      <c r="AW54" s="17"/>
      <c r="AX54" s="17">
        <f t="shared" si="119"/>
        <v>71</v>
      </c>
      <c r="AY54" s="28">
        <f t="shared" si="103"/>
        <v>67.61904761904762</v>
      </c>
      <c r="AZ54" s="17">
        <f t="shared" si="119"/>
        <v>34</v>
      </c>
      <c r="BA54" s="28">
        <f t="shared" si="104"/>
        <v>32.38095238095238</v>
      </c>
      <c r="BB54" s="269"/>
    </row>
    <row r="55" spans="1:54" x14ac:dyDescent="0.2">
      <c r="A55" s="43">
        <v>1</v>
      </c>
      <c r="B55" s="198" t="s">
        <v>115</v>
      </c>
      <c r="C55" s="307" t="s">
        <v>116</v>
      </c>
      <c r="D55" s="212">
        <v>1</v>
      </c>
      <c r="E55" s="212"/>
      <c r="F55" s="212">
        <v>21</v>
      </c>
      <c r="G55" s="212">
        <v>21</v>
      </c>
      <c r="H55" s="20"/>
      <c r="I55" s="21"/>
      <c r="J55" s="212">
        <v>21</v>
      </c>
      <c r="K55" s="308">
        <v>100</v>
      </c>
      <c r="L55" s="212">
        <v>12</v>
      </c>
      <c r="M55" s="27">
        <f t="shared" si="93"/>
        <v>57.142857142857146</v>
      </c>
      <c r="N55" s="7">
        <v>9</v>
      </c>
      <c r="O55" s="27">
        <f t="shared" si="94"/>
        <v>42.857142857142854</v>
      </c>
      <c r="P55" s="7">
        <v>8</v>
      </c>
      <c r="Q55" s="27">
        <f t="shared" si="95"/>
        <v>38.095238095238095</v>
      </c>
      <c r="R55" s="7">
        <v>6</v>
      </c>
      <c r="S55" s="27">
        <f t="shared" si="120"/>
        <v>28.571428571428573</v>
      </c>
      <c r="T55" s="7">
        <v>2</v>
      </c>
      <c r="U55" s="27">
        <f t="shared" si="96"/>
        <v>9.5238095238095237</v>
      </c>
      <c r="V55" s="7">
        <v>5</v>
      </c>
      <c r="W55" s="27">
        <f t="shared" si="97"/>
        <v>23.80952380952381</v>
      </c>
      <c r="X55" s="7">
        <v>21</v>
      </c>
      <c r="Y55" s="27">
        <f t="shared" si="98"/>
        <v>100</v>
      </c>
      <c r="Z55" s="20"/>
      <c r="AA55" s="27"/>
      <c r="AB55" s="20"/>
      <c r="AC55" s="27"/>
      <c r="AD55" s="20"/>
      <c r="AE55" s="27"/>
      <c r="AF55" s="20"/>
      <c r="AG55" s="21"/>
      <c r="AH55" s="20"/>
      <c r="AI55" s="27"/>
      <c r="AJ55" s="7"/>
      <c r="AK55" s="27"/>
      <c r="AL55" s="7">
        <v>5</v>
      </c>
      <c r="AM55" s="27">
        <f t="shared" si="100"/>
        <v>23.80952380952381</v>
      </c>
      <c r="AN55" s="7">
        <v>10</v>
      </c>
      <c r="AO55" s="27">
        <f t="shared" si="110"/>
        <v>47.61904761904762</v>
      </c>
      <c r="AP55" s="20"/>
      <c r="AQ55" s="27">
        <f t="shared" ref="AQ55:AQ59" si="121">AP55*100/G55</f>
        <v>0</v>
      </c>
      <c r="AR55" s="7">
        <v>6</v>
      </c>
      <c r="AS55" s="27">
        <f t="shared" si="102"/>
        <v>28.571428571428573</v>
      </c>
      <c r="AT55" s="215"/>
      <c r="AU55" s="216"/>
      <c r="AV55" s="216"/>
      <c r="AW55" s="217"/>
      <c r="AX55" s="43">
        <v>13</v>
      </c>
      <c r="AY55" s="213">
        <f t="shared" si="103"/>
        <v>61.904761904761905</v>
      </c>
      <c r="AZ55" s="43">
        <v>8</v>
      </c>
      <c r="BA55" s="213">
        <f t="shared" si="104"/>
        <v>38.095238095238095</v>
      </c>
      <c r="BB55" s="269"/>
    </row>
    <row r="56" spans="1:54" x14ac:dyDescent="0.2">
      <c r="A56" s="43">
        <v>2</v>
      </c>
      <c r="B56" s="198"/>
      <c r="C56" s="307" t="s">
        <v>117</v>
      </c>
      <c r="D56" s="212">
        <v>1</v>
      </c>
      <c r="E56" s="212"/>
      <c r="F56" s="7">
        <v>21</v>
      </c>
      <c r="G56" s="7">
        <v>21</v>
      </c>
      <c r="H56" s="20"/>
      <c r="I56" s="21"/>
      <c r="J56" s="7">
        <v>21</v>
      </c>
      <c r="K56" s="308">
        <v>100</v>
      </c>
      <c r="L56" s="7">
        <v>13</v>
      </c>
      <c r="M56" s="27">
        <f t="shared" si="93"/>
        <v>61.904761904761905</v>
      </c>
      <c r="N56" s="7">
        <v>8</v>
      </c>
      <c r="O56" s="27">
        <f t="shared" si="94"/>
        <v>38.095238095238095</v>
      </c>
      <c r="P56" s="7">
        <v>9</v>
      </c>
      <c r="Q56" s="27">
        <f t="shared" si="95"/>
        <v>42.857142857142854</v>
      </c>
      <c r="R56" s="7">
        <v>8</v>
      </c>
      <c r="S56" s="27">
        <f t="shared" si="120"/>
        <v>38.095238095238095</v>
      </c>
      <c r="T56" s="7">
        <v>1</v>
      </c>
      <c r="U56" s="27">
        <f t="shared" si="96"/>
        <v>4.7619047619047619</v>
      </c>
      <c r="V56" s="7">
        <v>3</v>
      </c>
      <c r="W56" s="27">
        <f t="shared" si="97"/>
        <v>14.285714285714286</v>
      </c>
      <c r="X56" s="7">
        <v>21</v>
      </c>
      <c r="Y56" s="27">
        <f t="shared" si="98"/>
        <v>100</v>
      </c>
      <c r="Z56" s="20"/>
      <c r="AA56" s="27"/>
      <c r="AB56" s="20"/>
      <c r="AC56" s="27"/>
      <c r="AD56" s="20"/>
      <c r="AE56" s="27"/>
      <c r="AF56" s="20"/>
      <c r="AG56" s="21"/>
      <c r="AH56" s="20"/>
      <c r="AI56" s="27"/>
      <c r="AJ56" s="7"/>
      <c r="AK56" s="27"/>
      <c r="AL56" s="7">
        <v>6</v>
      </c>
      <c r="AM56" s="27">
        <f t="shared" si="100"/>
        <v>28.571428571428573</v>
      </c>
      <c r="AN56" s="7">
        <v>10</v>
      </c>
      <c r="AO56" s="27">
        <f t="shared" si="110"/>
        <v>47.61904761904762</v>
      </c>
      <c r="AP56" s="20"/>
      <c r="AQ56" s="27">
        <f t="shared" si="121"/>
        <v>0</v>
      </c>
      <c r="AR56" s="7">
        <v>5</v>
      </c>
      <c r="AS56" s="27">
        <f t="shared" si="102"/>
        <v>23.80952380952381</v>
      </c>
      <c r="AT56" s="215"/>
      <c r="AU56" s="216"/>
      <c r="AV56" s="216"/>
      <c r="AW56" s="217"/>
      <c r="AX56" s="43">
        <v>15</v>
      </c>
      <c r="AY56" s="213">
        <f t="shared" si="103"/>
        <v>71.428571428571431</v>
      </c>
      <c r="AZ56" s="43">
        <v>6</v>
      </c>
      <c r="BA56" s="213">
        <f t="shared" si="104"/>
        <v>28.571428571428573</v>
      </c>
      <c r="BB56" s="269"/>
    </row>
    <row r="57" spans="1:54" x14ac:dyDescent="0.2">
      <c r="A57" s="43">
        <v>3</v>
      </c>
      <c r="B57" s="198"/>
      <c r="C57" s="309" t="s">
        <v>118</v>
      </c>
      <c r="D57" s="212">
        <v>1</v>
      </c>
      <c r="E57" s="20"/>
      <c r="F57" s="7">
        <v>21</v>
      </c>
      <c r="G57" s="7">
        <v>21</v>
      </c>
      <c r="H57" s="20"/>
      <c r="I57" s="21"/>
      <c r="J57" s="7">
        <v>21</v>
      </c>
      <c r="K57" s="308">
        <v>100</v>
      </c>
      <c r="L57" s="7">
        <v>12</v>
      </c>
      <c r="M57" s="27">
        <f t="shared" si="93"/>
        <v>57.142857142857146</v>
      </c>
      <c r="N57" s="7">
        <v>9</v>
      </c>
      <c r="O57" s="27">
        <f t="shared" si="94"/>
        <v>42.857142857142854</v>
      </c>
      <c r="P57" s="7">
        <v>9</v>
      </c>
      <c r="Q57" s="27">
        <f t="shared" si="95"/>
        <v>42.857142857142854</v>
      </c>
      <c r="R57" s="7">
        <v>2</v>
      </c>
      <c r="S57" s="27">
        <f t="shared" si="120"/>
        <v>9.5238095238095237</v>
      </c>
      <c r="T57" s="7">
        <v>5</v>
      </c>
      <c r="U57" s="27">
        <f t="shared" si="96"/>
        <v>23.80952380952381</v>
      </c>
      <c r="V57" s="7">
        <v>5</v>
      </c>
      <c r="W57" s="27">
        <f t="shared" si="97"/>
        <v>23.80952380952381</v>
      </c>
      <c r="X57" s="7">
        <v>21</v>
      </c>
      <c r="Y57" s="27">
        <f t="shared" si="98"/>
        <v>100</v>
      </c>
      <c r="Z57" s="20"/>
      <c r="AA57" s="27"/>
      <c r="AB57" s="20"/>
      <c r="AC57" s="27"/>
      <c r="AD57" s="20"/>
      <c r="AE57" s="27"/>
      <c r="AF57" s="20"/>
      <c r="AG57" s="21"/>
      <c r="AH57" s="20"/>
      <c r="AI57" s="27"/>
      <c r="AJ57" s="20"/>
      <c r="AK57" s="27"/>
      <c r="AL57" s="7">
        <v>10</v>
      </c>
      <c r="AM57" s="27">
        <f t="shared" si="100"/>
        <v>47.61904761904762</v>
      </c>
      <c r="AN57" s="7">
        <v>5</v>
      </c>
      <c r="AO57" s="27">
        <f t="shared" si="110"/>
        <v>23.80952380952381</v>
      </c>
      <c r="AP57" s="20"/>
      <c r="AQ57" s="27">
        <f t="shared" si="121"/>
        <v>0</v>
      </c>
      <c r="AR57" s="7">
        <v>6</v>
      </c>
      <c r="AS57" s="27">
        <f t="shared" si="102"/>
        <v>28.571428571428573</v>
      </c>
      <c r="AT57" s="215"/>
      <c r="AU57" s="216"/>
      <c r="AV57" s="216"/>
      <c r="AW57" s="217"/>
      <c r="AX57" s="43">
        <v>14</v>
      </c>
      <c r="AY57" s="213">
        <f t="shared" si="103"/>
        <v>66.666666666666671</v>
      </c>
      <c r="AZ57" s="43">
        <v>7</v>
      </c>
      <c r="BA57" s="213">
        <f t="shared" si="104"/>
        <v>33.333333333333336</v>
      </c>
      <c r="BB57" s="269"/>
    </row>
    <row r="58" spans="1:54" x14ac:dyDescent="0.2">
      <c r="A58" s="43">
        <v>4</v>
      </c>
      <c r="B58" s="198"/>
      <c r="C58" s="307" t="s">
        <v>119</v>
      </c>
      <c r="D58" s="212">
        <v>1</v>
      </c>
      <c r="E58" s="7"/>
      <c r="F58" s="7">
        <v>21</v>
      </c>
      <c r="G58" s="7">
        <v>21</v>
      </c>
      <c r="H58" s="20"/>
      <c r="I58" s="21"/>
      <c r="J58" s="7">
        <v>21</v>
      </c>
      <c r="K58" s="308">
        <v>100</v>
      </c>
      <c r="L58" s="7">
        <v>12</v>
      </c>
      <c r="M58" s="27">
        <f t="shared" si="93"/>
        <v>57.142857142857146</v>
      </c>
      <c r="N58" s="7">
        <v>9</v>
      </c>
      <c r="O58" s="27">
        <f t="shared" si="94"/>
        <v>42.857142857142854</v>
      </c>
      <c r="P58" s="7">
        <v>7</v>
      </c>
      <c r="Q58" s="27">
        <f t="shared" si="95"/>
        <v>33.333333333333336</v>
      </c>
      <c r="R58" s="7">
        <v>5</v>
      </c>
      <c r="S58" s="27">
        <f t="shared" si="120"/>
        <v>23.80952380952381</v>
      </c>
      <c r="T58" s="7">
        <v>6</v>
      </c>
      <c r="U58" s="27">
        <f t="shared" si="96"/>
        <v>28.571428571428573</v>
      </c>
      <c r="V58" s="7">
        <v>3</v>
      </c>
      <c r="W58" s="27">
        <f t="shared" si="97"/>
        <v>14.285714285714286</v>
      </c>
      <c r="X58" s="7">
        <v>21</v>
      </c>
      <c r="Y58" s="27">
        <f t="shared" si="98"/>
        <v>100</v>
      </c>
      <c r="Z58" s="20"/>
      <c r="AA58" s="27"/>
      <c r="AB58" s="20"/>
      <c r="AC58" s="27"/>
      <c r="AD58" s="20"/>
      <c r="AE58" s="27"/>
      <c r="AF58" s="20"/>
      <c r="AG58" s="21"/>
      <c r="AH58" s="20"/>
      <c r="AI58" s="27"/>
      <c r="AJ58" s="20"/>
      <c r="AK58" s="27"/>
      <c r="AL58" s="7">
        <v>6</v>
      </c>
      <c r="AM58" s="27">
        <f t="shared" si="100"/>
        <v>28.571428571428573</v>
      </c>
      <c r="AN58" s="7">
        <v>10</v>
      </c>
      <c r="AO58" s="27">
        <f t="shared" si="110"/>
        <v>47.61904761904762</v>
      </c>
      <c r="AP58" s="20"/>
      <c r="AQ58" s="27">
        <f t="shared" si="121"/>
        <v>0</v>
      </c>
      <c r="AR58" s="7">
        <v>5</v>
      </c>
      <c r="AS58" s="27">
        <f t="shared" si="102"/>
        <v>23.80952380952381</v>
      </c>
      <c r="AT58" s="215"/>
      <c r="AU58" s="216"/>
      <c r="AV58" s="216"/>
      <c r="AW58" s="217"/>
      <c r="AX58" s="43">
        <v>14</v>
      </c>
      <c r="AY58" s="213">
        <f t="shared" si="103"/>
        <v>66.666666666666671</v>
      </c>
      <c r="AZ58" s="43">
        <v>7</v>
      </c>
      <c r="BA58" s="213">
        <f t="shared" si="104"/>
        <v>33.333333333333336</v>
      </c>
      <c r="BB58" s="269"/>
    </row>
    <row r="59" spans="1:54" x14ac:dyDescent="0.2">
      <c r="A59" s="43">
        <v>5</v>
      </c>
      <c r="B59" s="198"/>
      <c r="C59" s="307" t="s">
        <v>120</v>
      </c>
      <c r="D59" s="212">
        <v>1</v>
      </c>
      <c r="E59" s="7"/>
      <c r="F59" s="7">
        <v>21</v>
      </c>
      <c r="G59" s="7">
        <v>21</v>
      </c>
      <c r="H59" s="20"/>
      <c r="I59" s="21"/>
      <c r="J59" s="7">
        <v>21</v>
      </c>
      <c r="K59" s="308">
        <v>100</v>
      </c>
      <c r="L59" s="7">
        <v>12</v>
      </c>
      <c r="M59" s="27">
        <f t="shared" si="93"/>
        <v>57.142857142857146</v>
      </c>
      <c r="N59" s="7">
        <v>9</v>
      </c>
      <c r="O59" s="27">
        <f t="shared" si="94"/>
        <v>42.857142857142854</v>
      </c>
      <c r="P59" s="7">
        <v>11</v>
      </c>
      <c r="Q59" s="27">
        <f t="shared" si="95"/>
        <v>52.38095238095238</v>
      </c>
      <c r="R59" s="7">
        <v>2</v>
      </c>
      <c r="S59" s="27">
        <f t="shared" si="120"/>
        <v>9.5238095238095237</v>
      </c>
      <c r="T59" s="7">
        <v>7</v>
      </c>
      <c r="U59" s="27">
        <f t="shared" si="96"/>
        <v>33.333333333333336</v>
      </c>
      <c r="V59" s="7">
        <v>1</v>
      </c>
      <c r="W59" s="27">
        <f t="shared" si="97"/>
        <v>4.7619047619047619</v>
      </c>
      <c r="X59" s="7">
        <v>21</v>
      </c>
      <c r="Y59" s="27">
        <f t="shared" si="98"/>
        <v>100</v>
      </c>
      <c r="Z59" s="20"/>
      <c r="AA59" s="27"/>
      <c r="AB59" s="20"/>
      <c r="AC59" s="27"/>
      <c r="AD59" s="20"/>
      <c r="AE59" s="27"/>
      <c r="AF59" s="20"/>
      <c r="AG59" s="21"/>
      <c r="AH59" s="20"/>
      <c r="AI59" s="27"/>
      <c r="AJ59" s="20"/>
      <c r="AK59" s="27"/>
      <c r="AL59" s="7">
        <v>10</v>
      </c>
      <c r="AM59" s="27">
        <f t="shared" si="100"/>
        <v>47.61904761904762</v>
      </c>
      <c r="AN59" s="7">
        <v>5</v>
      </c>
      <c r="AO59" s="27">
        <f t="shared" si="110"/>
        <v>23.80952380952381</v>
      </c>
      <c r="AP59" s="20"/>
      <c r="AQ59" s="27">
        <f t="shared" si="121"/>
        <v>0</v>
      </c>
      <c r="AR59" s="7">
        <v>6</v>
      </c>
      <c r="AS59" s="27">
        <f t="shared" si="102"/>
        <v>28.571428571428573</v>
      </c>
      <c r="AT59" s="215"/>
      <c r="AU59" s="216"/>
      <c r="AV59" s="216"/>
      <c r="AW59" s="217"/>
      <c r="AX59" s="43">
        <v>15</v>
      </c>
      <c r="AY59" s="213">
        <f t="shared" si="103"/>
        <v>71.428571428571431</v>
      </c>
      <c r="AZ59" s="43">
        <v>6</v>
      </c>
      <c r="BA59" s="213">
        <f t="shared" si="104"/>
        <v>28.571428571428573</v>
      </c>
      <c r="BB59" s="269"/>
    </row>
    <row r="60" spans="1:54" x14ac:dyDescent="0.2">
      <c r="A60" s="6"/>
      <c r="B60" s="36" t="s">
        <v>49</v>
      </c>
      <c r="C60" s="36">
        <v>9</v>
      </c>
      <c r="D60" s="17">
        <f>D61+D63+D64+D65+D66+D67+D68+D69+D62</f>
        <v>9</v>
      </c>
      <c r="E60" s="17"/>
      <c r="F60" s="17">
        <f>F61+F63+F64+F65+F66+F67+F68+F69+F62</f>
        <v>209</v>
      </c>
      <c r="G60" s="17">
        <f>G61+G63+G64+G65+G66+G67+G68+G69+G62</f>
        <v>208</v>
      </c>
      <c r="H60" s="17"/>
      <c r="I60" s="17"/>
      <c r="J60" s="17">
        <f>J61+J63+J64+J65+J66+J67+J68+J69+J62</f>
        <v>208</v>
      </c>
      <c r="K60" s="17">
        <v>100</v>
      </c>
      <c r="L60" s="17">
        <f>L61+L63+L64+L65+L66+L67+L68+L69+L62</f>
        <v>116</v>
      </c>
      <c r="M60" s="28">
        <f t="shared" si="93"/>
        <v>55.769230769230766</v>
      </c>
      <c r="N60" s="17">
        <f>N61+N63+N64+N65+N66+N67+N68+N69+N62</f>
        <v>92</v>
      </c>
      <c r="O60" s="28">
        <f t="shared" si="94"/>
        <v>44.230769230769234</v>
      </c>
      <c r="P60" s="42">
        <f>P61+P62+P63+P64+P65+P66+P67+P68+P69</f>
        <v>45</v>
      </c>
      <c r="Q60" s="28">
        <f t="shared" si="95"/>
        <v>21.634615384615383</v>
      </c>
      <c r="R60" s="42">
        <f>R61+R62+R63+R64+R65+R66+R67+R68+R69</f>
        <v>61</v>
      </c>
      <c r="S60" s="28">
        <f t="shared" si="120"/>
        <v>29.326923076923077</v>
      </c>
      <c r="T60" s="42">
        <f>T61+T62+T63+T64+T65+T66+T67+T68+T69</f>
        <v>50</v>
      </c>
      <c r="U60" s="28">
        <f t="shared" si="96"/>
        <v>24.03846153846154</v>
      </c>
      <c r="V60" s="42">
        <f>V61+V62+V63+V64+V65+V66+V67+V68+V69</f>
        <v>52</v>
      </c>
      <c r="W60" s="28">
        <f t="shared" si="97"/>
        <v>25</v>
      </c>
      <c r="X60" s="42">
        <f>X61+X62+X63+X64+X65+X66+X67+X68+X69</f>
        <v>138</v>
      </c>
      <c r="Y60" s="28">
        <f t="shared" si="98"/>
        <v>66.34615384615384</v>
      </c>
      <c r="Z60" s="42">
        <f t="shared" ref="Z60:AJ60" si="122">Z61+Z62+Z63+Z64+Z65+Z66+Z67+Z68+Z69</f>
        <v>13</v>
      </c>
      <c r="AA60" s="28">
        <f t="shared" ref="AA60:AA83" si="123">Z60*100/G60</f>
        <v>6.25</v>
      </c>
      <c r="AB60" s="42">
        <f t="shared" si="122"/>
        <v>5</v>
      </c>
      <c r="AC60" s="28">
        <f t="shared" ref="AC60" si="124">AB60*100/G60</f>
        <v>2.4038461538461537</v>
      </c>
      <c r="AD60" s="42"/>
      <c r="AE60" s="28"/>
      <c r="AF60" s="42">
        <f t="shared" si="122"/>
        <v>1</v>
      </c>
      <c r="AG60" s="19">
        <f t="shared" ref="AG60:AG78" si="125">AF60*100/G60</f>
        <v>0.48076923076923078</v>
      </c>
      <c r="AH60" s="42">
        <f t="shared" si="122"/>
        <v>19</v>
      </c>
      <c r="AI60" s="28">
        <f t="shared" ref="AI60:AI71" si="126">AH60*100/G60</f>
        <v>9.134615384615385</v>
      </c>
      <c r="AJ60" s="42">
        <f t="shared" si="122"/>
        <v>32</v>
      </c>
      <c r="AK60" s="28">
        <f t="shared" si="99"/>
        <v>15.384615384615385</v>
      </c>
      <c r="AL60" s="17">
        <f>AL61+AL63+AL64+AL65+AL66+AL67+AL68+AL69+AL62</f>
        <v>29</v>
      </c>
      <c r="AM60" s="28">
        <f t="shared" si="100"/>
        <v>13.942307692307692</v>
      </c>
      <c r="AN60" s="17">
        <f>AN61+AN63+AN64+AN65+AN66+AN67+AN68+AN69+AN62</f>
        <v>16</v>
      </c>
      <c r="AO60" s="28">
        <f t="shared" si="110"/>
        <v>7.6923076923076925</v>
      </c>
      <c r="AP60" s="17">
        <f>AP61+AP63+AP64+AP65+AP66+AP67+AP68+AP69+AP62</f>
        <v>5</v>
      </c>
      <c r="AQ60" s="28">
        <f t="shared" ref="AQ60:AQ68" si="127">AP60*100/G60</f>
        <v>2.4038461538461537</v>
      </c>
      <c r="AR60" s="17">
        <f>AR61+AR63+AR64+AR65+AR66+AR67+AR68+AR69+AR62</f>
        <v>158</v>
      </c>
      <c r="AS60" s="28">
        <f t="shared" si="102"/>
        <v>75.961538461538467</v>
      </c>
      <c r="AT60" s="17"/>
      <c r="AU60" s="17"/>
      <c r="AV60" s="17"/>
      <c r="AW60" s="17"/>
      <c r="AX60" s="6">
        <v>130</v>
      </c>
      <c r="AY60" s="28">
        <f t="shared" si="103"/>
        <v>62.5</v>
      </c>
      <c r="AZ60" s="6">
        <v>79</v>
      </c>
      <c r="BA60" s="28">
        <f t="shared" si="104"/>
        <v>37.980769230769234</v>
      </c>
      <c r="BB60" s="269"/>
    </row>
    <row r="61" spans="1:54" x14ac:dyDescent="0.2">
      <c r="A61" s="43">
        <v>1</v>
      </c>
      <c r="B61" s="189" t="s">
        <v>121</v>
      </c>
      <c r="C61" s="37" t="s">
        <v>123</v>
      </c>
      <c r="D61" s="20">
        <v>1</v>
      </c>
      <c r="E61" s="218"/>
      <c r="F61" s="7">
        <v>31</v>
      </c>
      <c r="G61" s="7">
        <v>31</v>
      </c>
      <c r="H61" s="7"/>
      <c r="I61" s="308"/>
      <c r="J61" s="33">
        <v>31</v>
      </c>
      <c r="K61" s="310">
        <v>100</v>
      </c>
      <c r="L61" s="33">
        <v>13</v>
      </c>
      <c r="M61" s="27">
        <f t="shared" si="93"/>
        <v>41.935483870967744</v>
      </c>
      <c r="N61" s="33">
        <v>18</v>
      </c>
      <c r="O61" s="27">
        <f t="shared" si="94"/>
        <v>58.064516129032256</v>
      </c>
      <c r="P61" s="33">
        <v>1</v>
      </c>
      <c r="Q61" s="27">
        <f t="shared" si="95"/>
        <v>3.225806451612903</v>
      </c>
      <c r="R61" s="33">
        <v>8</v>
      </c>
      <c r="S61" s="27">
        <f t="shared" si="120"/>
        <v>25.806451612903224</v>
      </c>
      <c r="T61" s="33">
        <v>8</v>
      </c>
      <c r="U61" s="27">
        <f t="shared" si="96"/>
        <v>25.806451612903224</v>
      </c>
      <c r="V61" s="33">
        <v>14</v>
      </c>
      <c r="W61" s="27">
        <f t="shared" si="97"/>
        <v>45.161290322580648</v>
      </c>
      <c r="X61" s="33">
        <v>18</v>
      </c>
      <c r="Y61" s="27">
        <f t="shared" si="98"/>
        <v>58.064516129032256</v>
      </c>
      <c r="Z61" s="33">
        <v>3</v>
      </c>
      <c r="AA61" s="311">
        <f>Z61*100/G61</f>
        <v>9.67741935483871</v>
      </c>
      <c r="AB61" s="33">
        <v>3</v>
      </c>
      <c r="AC61" s="27">
        <f t="shared" ref="AC61:AC68" si="128">AB61*100/G61</f>
        <v>9.67741935483871</v>
      </c>
      <c r="AD61" s="33"/>
      <c r="AE61" s="311"/>
      <c r="AF61" s="20"/>
      <c r="AG61" s="311"/>
      <c r="AH61" s="311">
        <v>6</v>
      </c>
      <c r="AI61" s="311"/>
      <c r="AJ61" s="33">
        <v>1</v>
      </c>
      <c r="AK61" s="27">
        <f t="shared" si="99"/>
        <v>3.225806451612903</v>
      </c>
      <c r="AL61" s="33">
        <v>5</v>
      </c>
      <c r="AM61" s="27">
        <f t="shared" si="100"/>
        <v>16.129032258064516</v>
      </c>
      <c r="AN61" s="33">
        <v>1</v>
      </c>
      <c r="AO61" s="27">
        <f t="shared" ref="AO61:AO69" si="129">AN61*100/G61</f>
        <v>3.225806451612903</v>
      </c>
      <c r="AP61" s="33"/>
      <c r="AQ61" s="27"/>
      <c r="AR61" s="33">
        <v>25</v>
      </c>
      <c r="AS61" s="27">
        <f t="shared" si="102"/>
        <v>80.645161290322577</v>
      </c>
      <c r="AT61" s="215"/>
      <c r="AU61" s="216"/>
      <c r="AV61" s="216"/>
      <c r="AW61" s="217"/>
      <c r="AX61" s="43">
        <v>19</v>
      </c>
      <c r="AY61" s="213">
        <f t="shared" si="103"/>
        <v>61.29032258064516</v>
      </c>
      <c r="AZ61" s="43">
        <v>12</v>
      </c>
      <c r="BA61" s="213">
        <f t="shared" si="104"/>
        <v>38.70967741935484</v>
      </c>
      <c r="BB61" s="269"/>
    </row>
    <row r="62" spans="1:54" x14ac:dyDescent="0.2">
      <c r="A62" s="43">
        <v>2</v>
      </c>
      <c r="B62" s="189"/>
      <c r="C62" s="37" t="s">
        <v>124</v>
      </c>
      <c r="D62" s="20">
        <v>1</v>
      </c>
      <c r="E62" s="7"/>
      <c r="F62" s="7">
        <v>21</v>
      </c>
      <c r="G62" s="7">
        <v>21</v>
      </c>
      <c r="H62" s="7"/>
      <c r="I62" s="308"/>
      <c r="J62" s="33">
        <v>21</v>
      </c>
      <c r="K62" s="310">
        <v>100</v>
      </c>
      <c r="L62" s="33">
        <v>11</v>
      </c>
      <c r="M62" s="27">
        <f t="shared" si="93"/>
        <v>52.38095238095238</v>
      </c>
      <c r="N62" s="33">
        <v>10</v>
      </c>
      <c r="O62" s="27">
        <f t="shared" si="94"/>
        <v>47.61904761904762</v>
      </c>
      <c r="P62" s="33">
        <v>4</v>
      </c>
      <c r="Q62" s="27">
        <f t="shared" si="95"/>
        <v>19.047619047619047</v>
      </c>
      <c r="R62" s="33">
        <v>4</v>
      </c>
      <c r="S62" s="27">
        <f t="shared" si="120"/>
        <v>19.047619047619047</v>
      </c>
      <c r="T62" s="33">
        <v>9</v>
      </c>
      <c r="U62" s="27">
        <f t="shared" si="96"/>
        <v>42.857142857142854</v>
      </c>
      <c r="V62" s="33">
        <v>4</v>
      </c>
      <c r="W62" s="27">
        <f t="shared" si="97"/>
        <v>19.047619047619047</v>
      </c>
      <c r="X62" s="33">
        <v>16</v>
      </c>
      <c r="Y62" s="27">
        <f t="shared" si="98"/>
        <v>76.19047619047619</v>
      </c>
      <c r="Z62" s="33"/>
      <c r="AA62" s="311"/>
      <c r="AB62" s="33">
        <v>1</v>
      </c>
      <c r="AC62" s="27">
        <f t="shared" si="128"/>
        <v>4.7619047619047619</v>
      </c>
      <c r="AD62" s="33"/>
      <c r="AE62" s="311"/>
      <c r="AF62" s="20"/>
      <c r="AG62" s="311"/>
      <c r="AH62" s="311"/>
      <c r="AI62" s="311"/>
      <c r="AJ62" s="33">
        <v>4</v>
      </c>
      <c r="AK62" s="27">
        <f t="shared" si="99"/>
        <v>19.047619047619047</v>
      </c>
      <c r="AL62" s="33">
        <v>4</v>
      </c>
      <c r="AM62" s="27">
        <f t="shared" si="100"/>
        <v>19.047619047619047</v>
      </c>
      <c r="AN62" s="33">
        <v>1</v>
      </c>
      <c r="AO62" s="27">
        <f t="shared" si="129"/>
        <v>4.7619047619047619</v>
      </c>
      <c r="AP62" s="33"/>
      <c r="AQ62" s="27"/>
      <c r="AR62" s="33">
        <v>16</v>
      </c>
      <c r="AS62" s="27">
        <f t="shared" si="102"/>
        <v>76.19047619047619</v>
      </c>
      <c r="AT62" s="215"/>
      <c r="AU62" s="216"/>
      <c r="AV62" s="216"/>
      <c r="AW62" s="217"/>
      <c r="AX62" s="43">
        <v>15</v>
      </c>
      <c r="AY62" s="213">
        <f t="shared" si="103"/>
        <v>71.428571428571431</v>
      </c>
      <c r="AZ62" s="43">
        <v>6</v>
      </c>
      <c r="BA62" s="213">
        <f t="shared" si="104"/>
        <v>28.571428571428573</v>
      </c>
      <c r="BB62" s="269"/>
    </row>
    <row r="63" spans="1:54" x14ac:dyDescent="0.2">
      <c r="A63" s="43">
        <v>3</v>
      </c>
      <c r="B63" s="189"/>
      <c r="C63" s="37" t="s">
        <v>125</v>
      </c>
      <c r="D63" s="20">
        <v>1</v>
      </c>
      <c r="E63" s="7"/>
      <c r="F63" s="7">
        <v>21</v>
      </c>
      <c r="G63" s="7">
        <v>21</v>
      </c>
      <c r="H63" s="7"/>
      <c r="I63" s="308"/>
      <c r="J63" s="33">
        <v>21</v>
      </c>
      <c r="K63" s="310">
        <v>100</v>
      </c>
      <c r="L63" s="33">
        <v>15</v>
      </c>
      <c r="M63" s="27">
        <f t="shared" si="93"/>
        <v>71.428571428571431</v>
      </c>
      <c r="N63" s="33">
        <v>6</v>
      </c>
      <c r="O63" s="27">
        <f t="shared" si="94"/>
        <v>28.571428571428573</v>
      </c>
      <c r="P63" s="33">
        <v>6</v>
      </c>
      <c r="Q63" s="27">
        <f t="shared" si="95"/>
        <v>28.571428571428573</v>
      </c>
      <c r="R63" s="33">
        <v>10</v>
      </c>
      <c r="S63" s="27">
        <f t="shared" si="120"/>
        <v>47.61904761904762</v>
      </c>
      <c r="T63" s="33">
        <v>3</v>
      </c>
      <c r="U63" s="27">
        <f t="shared" si="96"/>
        <v>14.285714285714286</v>
      </c>
      <c r="V63" s="33">
        <v>2</v>
      </c>
      <c r="W63" s="27">
        <f t="shared" si="97"/>
        <v>9.5238095238095237</v>
      </c>
      <c r="X63" s="33">
        <v>16</v>
      </c>
      <c r="Y63" s="27">
        <f t="shared" si="98"/>
        <v>76.19047619047619</v>
      </c>
      <c r="Z63" s="33">
        <v>1</v>
      </c>
      <c r="AA63" s="311">
        <f t="shared" ref="AA63:AA68" si="130">Z63*100/G63</f>
        <v>4.7619047619047619</v>
      </c>
      <c r="AB63" s="33"/>
      <c r="AC63" s="27"/>
      <c r="AD63" s="33"/>
      <c r="AE63" s="311"/>
      <c r="AF63" s="20"/>
      <c r="AG63" s="311"/>
      <c r="AH63" s="311"/>
      <c r="AI63" s="311"/>
      <c r="AJ63" s="33">
        <v>4</v>
      </c>
      <c r="AK63" s="27">
        <f t="shared" si="99"/>
        <v>19.047619047619047</v>
      </c>
      <c r="AL63" s="33">
        <v>3</v>
      </c>
      <c r="AM63" s="27">
        <f t="shared" si="100"/>
        <v>14.285714285714286</v>
      </c>
      <c r="AN63" s="33">
        <v>1</v>
      </c>
      <c r="AO63" s="27">
        <f t="shared" si="129"/>
        <v>4.7619047619047619</v>
      </c>
      <c r="AP63" s="33">
        <v>1</v>
      </c>
      <c r="AQ63" s="27">
        <f t="shared" si="127"/>
        <v>4.7619047619047619</v>
      </c>
      <c r="AR63" s="33">
        <v>16</v>
      </c>
      <c r="AS63" s="27">
        <f t="shared" si="102"/>
        <v>76.19047619047619</v>
      </c>
      <c r="AT63" s="215"/>
      <c r="AU63" s="216"/>
      <c r="AV63" s="216"/>
      <c r="AW63" s="217"/>
      <c r="AX63" s="43">
        <v>14</v>
      </c>
      <c r="AY63" s="213">
        <f t="shared" si="103"/>
        <v>66.666666666666671</v>
      </c>
      <c r="AZ63" s="43">
        <v>7</v>
      </c>
      <c r="BA63" s="213">
        <f t="shared" si="104"/>
        <v>33.333333333333336</v>
      </c>
      <c r="BB63" s="269"/>
    </row>
    <row r="64" spans="1:54" x14ac:dyDescent="0.2">
      <c r="A64" s="43">
        <v>4</v>
      </c>
      <c r="B64" s="189"/>
      <c r="C64" s="37" t="s">
        <v>126</v>
      </c>
      <c r="D64" s="20">
        <v>1</v>
      </c>
      <c r="E64" s="7"/>
      <c r="F64" s="7">
        <v>21</v>
      </c>
      <c r="G64" s="7">
        <v>21</v>
      </c>
      <c r="H64" s="7"/>
      <c r="I64" s="308"/>
      <c r="J64" s="33">
        <v>21</v>
      </c>
      <c r="K64" s="310">
        <v>100</v>
      </c>
      <c r="L64" s="33">
        <v>13</v>
      </c>
      <c r="M64" s="27">
        <f t="shared" si="93"/>
        <v>61.904761904761905</v>
      </c>
      <c r="N64" s="33">
        <v>8</v>
      </c>
      <c r="O64" s="27">
        <f t="shared" si="94"/>
        <v>38.095238095238095</v>
      </c>
      <c r="P64" s="33">
        <v>5</v>
      </c>
      <c r="Q64" s="27">
        <f t="shared" si="95"/>
        <v>23.80952380952381</v>
      </c>
      <c r="R64" s="33">
        <v>5</v>
      </c>
      <c r="S64" s="27">
        <f t="shared" si="120"/>
        <v>23.80952380952381</v>
      </c>
      <c r="T64" s="33">
        <v>5</v>
      </c>
      <c r="U64" s="27">
        <f t="shared" si="96"/>
        <v>23.80952380952381</v>
      </c>
      <c r="V64" s="33">
        <v>6</v>
      </c>
      <c r="W64" s="27">
        <f t="shared" si="97"/>
        <v>28.571428571428573</v>
      </c>
      <c r="X64" s="33">
        <v>13</v>
      </c>
      <c r="Y64" s="27">
        <f t="shared" si="98"/>
        <v>61.904761904761905</v>
      </c>
      <c r="Z64" s="33">
        <v>1</v>
      </c>
      <c r="AA64" s="311">
        <f t="shared" si="130"/>
        <v>4.7619047619047619</v>
      </c>
      <c r="AB64" s="33"/>
      <c r="AC64" s="27"/>
      <c r="AD64" s="33"/>
      <c r="AE64" s="311"/>
      <c r="AF64" s="20"/>
      <c r="AG64" s="311"/>
      <c r="AH64" s="311">
        <v>2</v>
      </c>
      <c r="AI64" s="311">
        <v>9.52</v>
      </c>
      <c r="AJ64" s="33">
        <v>5</v>
      </c>
      <c r="AK64" s="27">
        <f t="shared" si="99"/>
        <v>23.80952380952381</v>
      </c>
      <c r="AL64" s="33">
        <v>2</v>
      </c>
      <c r="AM64" s="27">
        <f t="shared" si="100"/>
        <v>9.5238095238095237</v>
      </c>
      <c r="AN64" s="33">
        <v>1</v>
      </c>
      <c r="AO64" s="27">
        <f t="shared" si="129"/>
        <v>4.7619047619047619</v>
      </c>
      <c r="AP64" s="33"/>
      <c r="AQ64" s="27"/>
      <c r="AR64" s="33">
        <v>18</v>
      </c>
      <c r="AS64" s="27">
        <f t="shared" si="102"/>
        <v>85.714285714285708</v>
      </c>
      <c r="AT64" s="215"/>
      <c r="AU64" s="216"/>
      <c r="AV64" s="216"/>
      <c r="AW64" s="217"/>
      <c r="AX64" s="43">
        <v>11</v>
      </c>
      <c r="AY64" s="213">
        <f t="shared" si="103"/>
        <v>52.38095238095238</v>
      </c>
      <c r="AZ64" s="43">
        <v>10</v>
      </c>
      <c r="BA64" s="213">
        <f t="shared" si="104"/>
        <v>47.61904761904762</v>
      </c>
      <c r="BB64" s="269"/>
    </row>
    <row r="65" spans="1:54" x14ac:dyDescent="0.2">
      <c r="A65" s="43">
        <v>5</v>
      </c>
      <c r="B65" s="189"/>
      <c r="C65" s="37" t="s">
        <v>127</v>
      </c>
      <c r="D65" s="20">
        <v>1</v>
      </c>
      <c r="E65" s="7"/>
      <c r="F65" s="7">
        <v>21</v>
      </c>
      <c r="G65" s="7">
        <v>21</v>
      </c>
      <c r="H65" s="7"/>
      <c r="I65" s="308"/>
      <c r="J65" s="33">
        <v>21</v>
      </c>
      <c r="K65" s="310">
        <v>100</v>
      </c>
      <c r="L65" s="33">
        <v>13</v>
      </c>
      <c r="M65" s="27">
        <f t="shared" si="93"/>
        <v>61.904761904761905</v>
      </c>
      <c r="N65" s="33">
        <v>8</v>
      </c>
      <c r="O65" s="27">
        <f t="shared" si="94"/>
        <v>38.095238095238095</v>
      </c>
      <c r="P65" s="33">
        <v>5</v>
      </c>
      <c r="Q65" s="27">
        <f t="shared" si="95"/>
        <v>23.80952380952381</v>
      </c>
      <c r="R65" s="33">
        <v>3</v>
      </c>
      <c r="S65" s="27">
        <f t="shared" si="120"/>
        <v>14.285714285714286</v>
      </c>
      <c r="T65" s="33">
        <v>5</v>
      </c>
      <c r="U65" s="27">
        <f t="shared" si="96"/>
        <v>23.80952380952381</v>
      </c>
      <c r="V65" s="33">
        <v>8</v>
      </c>
      <c r="W65" s="27">
        <f t="shared" si="97"/>
        <v>38.095238095238095</v>
      </c>
      <c r="X65" s="33">
        <v>7</v>
      </c>
      <c r="Y65" s="27">
        <f t="shared" si="98"/>
        <v>33.333333333333336</v>
      </c>
      <c r="Z65" s="33">
        <v>2</v>
      </c>
      <c r="AA65" s="311">
        <f t="shared" si="130"/>
        <v>9.5238095238095237</v>
      </c>
      <c r="AB65" s="33"/>
      <c r="AC65" s="27"/>
      <c r="AD65" s="33"/>
      <c r="AE65" s="311"/>
      <c r="AF65" s="20"/>
      <c r="AG65" s="311"/>
      <c r="AH65" s="311">
        <v>11</v>
      </c>
      <c r="AI65" s="311">
        <v>52.38</v>
      </c>
      <c r="AJ65" s="33">
        <v>1</v>
      </c>
      <c r="AK65" s="27">
        <f t="shared" si="99"/>
        <v>4.7619047619047619</v>
      </c>
      <c r="AL65" s="33">
        <v>4</v>
      </c>
      <c r="AM65" s="27">
        <f t="shared" si="100"/>
        <v>19.047619047619047</v>
      </c>
      <c r="AN65" s="33">
        <v>4</v>
      </c>
      <c r="AO65" s="27">
        <f t="shared" si="129"/>
        <v>19.047619047619047</v>
      </c>
      <c r="AP65" s="33">
        <v>1</v>
      </c>
      <c r="AQ65" s="27">
        <f t="shared" si="127"/>
        <v>4.7619047619047619</v>
      </c>
      <c r="AR65" s="33">
        <v>12</v>
      </c>
      <c r="AS65" s="27">
        <f t="shared" si="102"/>
        <v>57.142857142857146</v>
      </c>
      <c r="AT65" s="215"/>
      <c r="AU65" s="216"/>
      <c r="AV65" s="216"/>
      <c r="AW65" s="217"/>
      <c r="AX65" s="43">
        <v>15</v>
      </c>
      <c r="AY65" s="213">
        <f t="shared" si="103"/>
        <v>71.428571428571431</v>
      </c>
      <c r="AZ65" s="43">
        <v>6</v>
      </c>
      <c r="BA65" s="213">
        <f t="shared" si="104"/>
        <v>28.571428571428573</v>
      </c>
      <c r="BB65" s="269"/>
    </row>
    <row r="66" spans="1:54" x14ac:dyDescent="0.2">
      <c r="A66" s="43">
        <v>6</v>
      </c>
      <c r="B66" s="189"/>
      <c r="C66" s="37" t="s">
        <v>128</v>
      </c>
      <c r="D66" s="20">
        <v>1</v>
      </c>
      <c r="E66" s="7"/>
      <c r="F66" s="7">
        <v>21</v>
      </c>
      <c r="G66" s="7">
        <v>21</v>
      </c>
      <c r="H66" s="7"/>
      <c r="I66" s="308"/>
      <c r="J66" s="33">
        <v>21</v>
      </c>
      <c r="K66" s="310">
        <v>100</v>
      </c>
      <c r="L66" s="33">
        <v>12</v>
      </c>
      <c r="M66" s="27">
        <f t="shared" si="93"/>
        <v>57.142857142857146</v>
      </c>
      <c r="N66" s="33">
        <v>9</v>
      </c>
      <c r="O66" s="27">
        <f t="shared" si="94"/>
        <v>42.857142857142854</v>
      </c>
      <c r="P66" s="33">
        <v>7</v>
      </c>
      <c r="Q66" s="27">
        <f t="shared" si="95"/>
        <v>33.333333333333336</v>
      </c>
      <c r="R66" s="33">
        <v>9</v>
      </c>
      <c r="S66" s="27">
        <f t="shared" si="120"/>
        <v>42.857142857142854</v>
      </c>
      <c r="T66" s="33">
        <v>4</v>
      </c>
      <c r="U66" s="27">
        <f t="shared" si="96"/>
        <v>19.047619047619047</v>
      </c>
      <c r="V66" s="33">
        <v>1</v>
      </c>
      <c r="W66" s="27">
        <f t="shared" si="97"/>
        <v>4.7619047619047619</v>
      </c>
      <c r="X66" s="33">
        <v>14</v>
      </c>
      <c r="Y66" s="27">
        <f t="shared" si="98"/>
        <v>66.666666666666671</v>
      </c>
      <c r="Z66" s="33">
        <v>1</v>
      </c>
      <c r="AA66" s="311">
        <f t="shared" si="130"/>
        <v>4.7619047619047619</v>
      </c>
      <c r="AB66" s="33"/>
      <c r="AC66" s="27"/>
      <c r="AD66" s="33"/>
      <c r="AE66" s="311"/>
      <c r="AF66" s="20">
        <v>1</v>
      </c>
      <c r="AG66" s="311">
        <f>AF66*100/G66</f>
        <v>4.7619047619047619</v>
      </c>
      <c r="AH66" s="311"/>
      <c r="AI66" s="311"/>
      <c r="AJ66" s="33">
        <v>5</v>
      </c>
      <c r="AK66" s="27">
        <f t="shared" si="99"/>
        <v>23.80952380952381</v>
      </c>
      <c r="AL66" s="33">
        <v>0</v>
      </c>
      <c r="AM66" s="27">
        <f t="shared" si="100"/>
        <v>0</v>
      </c>
      <c r="AN66" s="33">
        <v>2</v>
      </c>
      <c r="AO66" s="27">
        <f t="shared" si="129"/>
        <v>9.5238095238095237</v>
      </c>
      <c r="AP66" s="33"/>
      <c r="AQ66" s="27"/>
      <c r="AR66" s="33">
        <v>19</v>
      </c>
      <c r="AS66" s="27">
        <f t="shared" si="102"/>
        <v>90.476190476190482</v>
      </c>
      <c r="AT66" s="215"/>
      <c r="AU66" s="216"/>
      <c r="AV66" s="216"/>
      <c r="AW66" s="217"/>
      <c r="AX66" s="43">
        <v>13</v>
      </c>
      <c r="AY66" s="213">
        <f t="shared" si="103"/>
        <v>61.904761904761905</v>
      </c>
      <c r="AZ66" s="43">
        <v>8</v>
      </c>
      <c r="BA66" s="213">
        <f t="shared" si="104"/>
        <v>38.095238095238095</v>
      </c>
      <c r="BB66" s="269"/>
    </row>
    <row r="67" spans="1:54" x14ac:dyDescent="0.2">
      <c r="A67" s="43">
        <v>7</v>
      </c>
      <c r="B67" s="189"/>
      <c r="C67" s="37" t="s">
        <v>129</v>
      </c>
      <c r="D67" s="20">
        <v>1</v>
      </c>
      <c r="E67" s="7"/>
      <c r="F67" s="7">
        <v>21</v>
      </c>
      <c r="G67" s="7">
        <v>21</v>
      </c>
      <c r="H67" s="7"/>
      <c r="I67" s="308"/>
      <c r="J67" s="33">
        <v>21</v>
      </c>
      <c r="K67" s="310">
        <v>100</v>
      </c>
      <c r="L67" s="33">
        <v>10</v>
      </c>
      <c r="M67" s="27">
        <f t="shared" si="93"/>
        <v>47.61904761904762</v>
      </c>
      <c r="N67" s="33">
        <v>11</v>
      </c>
      <c r="O67" s="27">
        <f t="shared" si="94"/>
        <v>52.38095238095238</v>
      </c>
      <c r="P67" s="33">
        <v>5</v>
      </c>
      <c r="Q67" s="27">
        <f t="shared" si="95"/>
        <v>23.80952380952381</v>
      </c>
      <c r="R67" s="33">
        <v>8</v>
      </c>
      <c r="S67" s="27">
        <f t="shared" si="120"/>
        <v>38.095238095238095</v>
      </c>
      <c r="T67" s="33">
        <v>5</v>
      </c>
      <c r="U67" s="27">
        <f t="shared" si="96"/>
        <v>23.80952380952381</v>
      </c>
      <c r="V67" s="33">
        <v>3</v>
      </c>
      <c r="W67" s="27">
        <f t="shared" si="97"/>
        <v>14.285714285714286</v>
      </c>
      <c r="X67" s="33">
        <v>17</v>
      </c>
      <c r="Y67" s="27">
        <f t="shared" si="98"/>
        <v>80.952380952380949</v>
      </c>
      <c r="Z67" s="33">
        <v>1</v>
      </c>
      <c r="AA67" s="311">
        <f t="shared" si="130"/>
        <v>4.7619047619047619</v>
      </c>
      <c r="AB67" s="33"/>
      <c r="AC67" s="27"/>
      <c r="AD67" s="33"/>
      <c r="AE67" s="311"/>
      <c r="AF67" s="20"/>
      <c r="AG67" s="311"/>
      <c r="AH67" s="311"/>
      <c r="AI67" s="311"/>
      <c r="AJ67" s="33">
        <v>3</v>
      </c>
      <c r="AK67" s="27">
        <f t="shared" si="99"/>
        <v>14.285714285714286</v>
      </c>
      <c r="AL67" s="33">
        <v>1</v>
      </c>
      <c r="AM67" s="27">
        <f t="shared" si="100"/>
        <v>4.7619047619047619</v>
      </c>
      <c r="AN67" s="33">
        <v>2</v>
      </c>
      <c r="AO67" s="27">
        <f t="shared" si="129"/>
        <v>9.5238095238095237</v>
      </c>
      <c r="AP67" s="33">
        <v>1</v>
      </c>
      <c r="AQ67" s="27">
        <f t="shared" si="127"/>
        <v>4.7619047619047619</v>
      </c>
      <c r="AR67" s="33">
        <v>17</v>
      </c>
      <c r="AS67" s="27">
        <f t="shared" si="102"/>
        <v>80.952380952380949</v>
      </c>
      <c r="AT67" s="215"/>
      <c r="AU67" s="216"/>
      <c r="AV67" s="216"/>
      <c r="AW67" s="217"/>
      <c r="AX67" s="43">
        <v>14</v>
      </c>
      <c r="AY67" s="213">
        <f t="shared" si="103"/>
        <v>66.666666666666671</v>
      </c>
      <c r="AZ67" s="43">
        <v>7</v>
      </c>
      <c r="BA67" s="213">
        <f t="shared" si="104"/>
        <v>33.333333333333336</v>
      </c>
      <c r="BB67" s="269"/>
    </row>
    <row r="68" spans="1:54" x14ac:dyDescent="0.2">
      <c r="A68" s="43">
        <v>8</v>
      </c>
      <c r="B68" s="189"/>
      <c r="C68" s="37" t="s">
        <v>130</v>
      </c>
      <c r="D68" s="20">
        <v>1</v>
      </c>
      <c r="E68" s="7"/>
      <c r="F68" s="7">
        <v>31</v>
      </c>
      <c r="G68" s="7">
        <v>30</v>
      </c>
      <c r="H68" s="7"/>
      <c r="I68" s="308"/>
      <c r="J68" s="33">
        <v>30</v>
      </c>
      <c r="K68" s="310">
        <v>100</v>
      </c>
      <c r="L68" s="33">
        <v>17</v>
      </c>
      <c r="M68" s="27">
        <f t="shared" si="93"/>
        <v>56.666666666666664</v>
      </c>
      <c r="N68" s="33">
        <v>13</v>
      </c>
      <c r="O68" s="27">
        <f t="shared" si="94"/>
        <v>43.333333333333336</v>
      </c>
      <c r="P68" s="33">
        <v>8</v>
      </c>
      <c r="Q68" s="27">
        <f t="shared" si="95"/>
        <v>26.666666666666668</v>
      </c>
      <c r="R68" s="33">
        <v>8</v>
      </c>
      <c r="S68" s="27">
        <f t="shared" si="120"/>
        <v>26.666666666666668</v>
      </c>
      <c r="T68" s="33">
        <v>5</v>
      </c>
      <c r="U68" s="27">
        <f t="shared" si="96"/>
        <v>16.666666666666668</v>
      </c>
      <c r="V68" s="33">
        <v>9</v>
      </c>
      <c r="W68" s="27">
        <f t="shared" si="97"/>
        <v>30</v>
      </c>
      <c r="X68" s="33">
        <v>16</v>
      </c>
      <c r="Y68" s="27">
        <f t="shared" si="98"/>
        <v>53.333333333333336</v>
      </c>
      <c r="Z68" s="33">
        <v>4</v>
      </c>
      <c r="AA68" s="311">
        <f t="shared" si="130"/>
        <v>13.333333333333334</v>
      </c>
      <c r="AB68" s="33">
        <v>1</v>
      </c>
      <c r="AC68" s="27">
        <f t="shared" si="128"/>
        <v>3.3333333333333335</v>
      </c>
      <c r="AD68" s="33"/>
      <c r="AE68" s="311"/>
      <c r="AF68" s="20"/>
      <c r="AG68" s="311"/>
      <c r="AH68" s="311"/>
      <c r="AI68" s="311"/>
      <c r="AJ68" s="33">
        <v>9</v>
      </c>
      <c r="AK68" s="27">
        <f t="shared" si="99"/>
        <v>30</v>
      </c>
      <c r="AL68" s="33">
        <v>6</v>
      </c>
      <c r="AM68" s="27">
        <f t="shared" si="100"/>
        <v>20</v>
      </c>
      <c r="AN68" s="33">
        <v>3</v>
      </c>
      <c r="AO68" s="27">
        <f t="shared" si="129"/>
        <v>10</v>
      </c>
      <c r="AP68" s="33">
        <v>2</v>
      </c>
      <c r="AQ68" s="27">
        <f t="shared" si="127"/>
        <v>6.666666666666667</v>
      </c>
      <c r="AR68" s="33">
        <v>19</v>
      </c>
      <c r="AS68" s="27">
        <f t="shared" si="102"/>
        <v>63.333333333333336</v>
      </c>
      <c r="AT68" s="215"/>
      <c r="AU68" s="216"/>
      <c r="AV68" s="216"/>
      <c r="AW68" s="217"/>
      <c r="AX68" s="43">
        <v>19</v>
      </c>
      <c r="AY68" s="213">
        <f t="shared" si="103"/>
        <v>63.333333333333336</v>
      </c>
      <c r="AZ68" s="43">
        <v>11</v>
      </c>
      <c r="BA68" s="213">
        <f t="shared" si="104"/>
        <v>36.666666666666664</v>
      </c>
      <c r="BB68" s="269"/>
    </row>
    <row r="69" spans="1:54" x14ac:dyDescent="0.2">
      <c r="A69" s="43">
        <v>9</v>
      </c>
      <c r="B69" s="189"/>
      <c r="C69" s="37" t="s">
        <v>131</v>
      </c>
      <c r="D69" s="313">
        <v>1</v>
      </c>
      <c r="E69" s="314"/>
      <c r="F69" s="314">
        <v>21</v>
      </c>
      <c r="G69" s="314">
        <v>21</v>
      </c>
      <c r="H69" s="314"/>
      <c r="I69" s="315"/>
      <c r="J69" s="316">
        <v>21</v>
      </c>
      <c r="K69" s="317">
        <v>100</v>
      </c>
      <c r="L69" s="316">
        <v>12</v>
      </c>
      <c r="M69" s="27">
        <f t="shared" si="93"/>
        <v>57.142857142857146</v>
      </c>
      <c r="N69" s="316">
        <v>9</v>
      </c>
      <c r="O69" s="27">
        <f t="shared" si="94"/>
        <v>42.857142857142854</v>
      </c>
      <c r="P69" s="33">
        <v>4</v>
      </c>
      <c r="Q69" s="27">
        <f t="shared" si="95"/>
        <v>19.047619047619047</v>
      </c>
      <c r="R69" s="33">
        <v>6</v>
      </c>
      <c r="S69" s="27">
        <f t="shared" si="120"/>
        <v>28.571428571428573</v>
      </c>
      <c r="T69" s="33">
        <v>6</v>
      </c>
      <c r="U69" s="27">
        <f t="shared" si="96"/>
        <v>28.571428571428573</v>
      </c>
      <c r="V69" s="33">
        <v>5</v>
      </c>
      <c r="W69" s="27">
        <f t="shared" si="97"/>
        <v>23.80952380952381</v>
      </c>
      <c r="X69" s="316">
        <v>21</v>
      </c>
      <c r="Y69" s="27">
        <f t="shared" si="98"/>
        <v>100</v>
      </c>
      <c r="Z69" s="316"/>
      <c r="AA69" s="318"/>
      <c r="AB69" s="316"/>
      <c r="AC69" s="27"/>
      <c r="AD69" s="316"/>
      <c r="AE69" s="318"/>
      <c r="AF69" s="313"/>
      <c r="AG69" s="318"/>
      <c r="AH69" s="318"/>
      <c r="AI69" s="318"/>
      <c r="AJ69" s="316"/>
      <c r="AK69" s="318"/>
      <c r="AL69" s="316">
        <v>4</v>
      </c>
      <c r="AM69" s="27">
        <f t="shared" si="100"/>
        <v>19.047619047619047</v>
      </c>
      <c r="AN69" s="316">
        <v>1</v>
      </c>
      <c r="AO69" s="27">
        <f t="shared" si="129"/>
        <v>4.7619047619047619</v>
      </c>
      <c r="AP69" s="316"/>
      <c r="AQ69" s="318"/>
      <c r="AR69" s="316">
        <v>16</v>
      </c>
      <c r="AS69" s="27">
        <f t="shared" si="102"/>
        <v>76.19047619047619</v>
      </c>
      <c r="AT69" s="319"/>
      <c r="AU69" s="320"/>
      <c r="AV69" s="320"/>
      <c r="AW69" s="321"/>
      <c r="AX69" s="43">
        <v>15</v>
      </c>
      <c r="AY69" s="213">
        <f t="shared" si="103"/>
        <v>71.428571428571431</v>
      </c>
      <c r="AZ69" s="43">
        <v>6</v>
      </c>
      <c r="BA69" s="213">
        <f t="shared" si="104"/>
        <v>28.571428571428573</v>
      </c>
      <c r="BB69" s="269"/>
    </row>
    <row r="70" spans="1:54" x14ac:dyDescent="0.2">
      <c r="A70" s="6"/>
      <c r="B70" s="6" t="s">
        <v>49</v>
      </c>
      <c r="C70" s="36">
        <v>5</v>
      </c>
      <c r="D70" s="17">
        <f>D71+D72+D73+D74+D75</f>
        <v>5</v>
      </c>
      <c r="E70" s="17"/>
      <c r="F70" s="17">
        <f>F71+F72+F73+F74+F75</f>
        <v>115</v>
      </c>
      <c r="G70" s="17">
        <f>G71+G72+G73+G74+G75</f>
        <v>115</v>
      </c>
      <c r="H70" s="17"/>
      <c r="I70" s="17"/>
      <c r="J70" s="17">
        <f>J71+J72+J73+J74+J75</f>
        <v>115</v>
      </c>
      <c r="K70" s="19">
        <v>100</v>
      </c>
      <c r="L70" s="17">
        <f>L71+L72+L73+L74+L75</f>
        <v>70</v>
      </c>
      <c r="M70" s="28">
        <f t="shared" si="93"/>
        <v>60.869565217391305</v>
      </c>
      <c r="N70" s="17">
        <f>N71+N72+N73+N74+N75</f>
        <v>45</v>
      </c>
      <c r="O70" s="28">
        <f t="shared" si="94"/>
        <v>39.130434782608695</v>
      </c>
      <c r="P70" s="17">
        <f>P71+P72+P73+P74+P75</f>
        <v>23</v>
      </c>
      <c r="Q70" s="28">
        <f t="shared" si="95"/>
        <v>20</v>
      </c>
      <c r="R70" s="17">
        <f>R71+R72+R73+R74+R75</f>
        <v>36</v>
      </c>
      <c r="S70" s="28">
        <f t="shared" si="120"/>
        <v>31.304347826086957</v>
      </c>
      <c r="T70" s="17">
        <f>T71+T72+T73+T74+T75</f>
        <v>30</v>
      </c>
      <c r="U70" s="28">
        <f t="shared" si="96"/>
        <v>26.086956521739129</v>
      </c>
      <c r="V70" s="17">
        <f>V71+V72+V73+V74+V75</f>
        <v>26</v>
      </c>
      <c r="W70" s="28">
        <f t="shared" si="97"/>
        <v>22.608695652173914</v>
      </c>
      <c r="X70" s="17">
        <f>X71+X72+X73+X74+X75</f>
        <v>92</v>
      </c>
      <c r="Y70" s="28">
        <f t="shared" si="98"/>
        <v>80</v>
      </c>
      <c r="Z70" s="17">
        <f>Z71+Z72+Z73+Z74+Z75</f>
        <v>3</v>
      </c>
      <c r="AA70" s="322">
        <f t="shared" si="123"/>
        <v>2.6086956521739131</v>
      </c>
      <c r="AB70" s="17"/>
      <c r="AC70" s="28"/>
      <c r="AD70" s="17"/>
      <c r="AE70" s="28"/>
      <c r="AF70" s="17">
        <f>AF71+AF72+AF73+AF74+AF75</f>
        <v>1</v>
      </c>
      <c r="AG70" s="322">
        <f t="shared" si="125"/>
        <v>0.86956521739130432</v>
      </c>
      <c r="AH70" s="17">
        <f>AH71</f>
        <v>14</v>
      </c>
      <c r="AI70" s="28">
        <f t="shared" si="126"/>
        <v>12.173913043478262</v>
      </c>
      <c r="AJ70" s="17">
        <f>AJ71+AJ72+AJ73+AJ74+AJ75</f>
        <v>5</v>
      </c>
      <c r="AK70" s="28">
        <f t="shared" si="99"/>
        <v>4.3478260869565215</v>
      </c>
      <c r="AL70" s="17">
        <f>AL71+AL72+AL73+AL74+AL75</f>
        <v>31</v>
      </c>
      <c r="AM70" s="28">
        <f t="shared" si="100"/>
        <v>26.956521739130434</v>
      </c>
      <c r="AN70" s="17">
        <f>AN71+AN72+AN73+AN74+AN75</f>
        <v>14</v>
      </c>
      <c r="AO70" s="28">
        <f t="shared" si="110"/>
        <v>12.173913043478262</v>
      </c>
      <c r="AP70" s="17">
        <f>AP71+AP72+AP73+AP74+AP75</f>
        <v>1</v>
      </c>
      <c r="AQ70" s="28">
        <f>AP70*100/G70</f>
        <v>0.86956521739130432</v>
      </c>
      <c r="AR70" s="17">
        <f>AR71+AR72+AR73+AR74+AR75</f>
        <v>69</v>
      </c>
      <c r="AS70" s="28">
        <f t="shared" si="102"/>
        <v>60</v>
      </c>
      <c r="AT70" s="17"/>
      <c r="AU70" s="17"/>
      <c r="AV70" s="17"/>
      <c r="AW70" s="17"/>
      <c r="AX70" s="17">
        <f>AX71+AX72+AX73+AX74+AX75</f>
        <v>39</v>
      </c>
      <c r="AY70" s="28">
        <f t="shared" si="103"/>
        <v>33.913043478260867</v>
      </c>
      <c r="AZ70" s="17">
        <f>AZ71+AZ72+AZ73+AZ74+AZ75</f>
        <v>75</v>
      </c>
      <c r="BA70" s="28">
        <f t="shared" si="104"/>
        <v>65.217391304347828</v>
      </c>
      <c r="BB70" s="269"/>
    </row>
    <row r="71" spans="1:54" x14ac:dyDescent="0.2">
      <c r="A71" s="43">
        <v>1</v>
      </c>
      <c r="B71" s="189" t="s">
        <v>132</v>
      </c>
      <c r="C71" s="55" t="s">
        <v>133</v>
      </c>
      <c r="D71" s="71">
        <v>1</v>
      </c>
      <c r="E71" s="323"/>
      <c r="F71" s="323">
        <v>31</v>
      </c>
      <c r="G71" s="71">
        <v>31</v>
      </c>
      <c r="H71" s="71"/>
      <c r="I71" s="69"/>
      <c r="J71" s="71">
        <v>31</v>
      </c>
      <c r="K71" s="69">
        <v>100</v>
      </c>
      <c r="L71" s="323">
        <v>20</v>
      </c>
      <c r="M71" s="27">
        <f t="shared" si="93"/>
        <v>64.516129032258064</v>
      </c>
      <c r="N71" s="323">
        <v>11</v>
      </c>
      <c r="O71" s="27">
        <f t="shared" si="94"/>
        <v>35.483870967741936</v>
      </c>
      <c r="P71" s="323">
        <v>3</v>
      </c>
      <c r="Q71" s="27">
        <f t="shared" si="95"/>
        <v>9.67741935483871</v>
      </c>
      <c r="R71" s="323">
        <v>8</v>
      </c>
      <c r="S71" s="27">
        <f t="shared" si="120"/>
        <v>25.806451612903224</v>
      </c>
      <c r="T71" s="323">
        <v>11</v>
      </c>
      <c r="U71" s="27">
        <f t="shared" si="96"/>
        <v>35.483870967741936</v>
      </c>
      <c r="V71" s="323">
        <v>9</v>
      </c>
      <c r="W71" s="27">
        <f t="shared" si="97"/>
        <v>29.032258064516128</v>
      </c>
      <c r="X71" s="323">
        <v>14</v>
      </c>
      <c r="Y71" s="27">
        <f t="shared" si="98"/>
        <v>45.161290322580648</v>
      </c>
      <c r="Z71" s="323">
        <v>3</v>
      </c>
      <c r="AA71" s="324">
        <f t="shared" si="123"/>
        <v>9.67741935483871</v>
      </c>
      <c r="AB71" s="323"/>
      <c r="AC71" s="27"/>
      <c r="AD71" s="323"/>
      <c r="AE71" s="207"/>
      <c r="AF71" s="323"/>
      <c r="AG71" s="324">
        <f t="shared" si="125"/>
        <v>0</v>
      </c>
      <c r="AH71" s="325">
        <v>14</v>
      </c>
      <c r="AI71" s="27">
        <f t="shared" si="126"/>
        <v>45.161290322580648</v>
      </c>
      <c r="AJ71" s="7"/>
      <c r="AK71" s="27"/>
      <c r="AL71" s="323">
        <v>12</v>
      </c>
      <c r="AM71" s="207">
        <f t="shared" si="100"/>
        <v>38.70967741935484</v>
      </c>
      <c r="AN71" s="323">
        <v>2</v>
      </c>
      <c r="AO71" s="207">
        <f t="shared" si="110"/>
        <v>6.4516129032258061</v>
      </c>
      <c r="AP71" s="323">
        <v>1</v>
      </c>
      <c r="AQ71" s="207">
        <v>3.2258064516128999</v>
      </c>
      <c r="AR71" s="323">
        <v>16</v>
      </c>
      <c r="AS71" s="207">
        <f t="shared" si="102"/>
        <v>51.612903225806448</v>
      </c>
      <c r="AT71" s="309"/>
      <c r="AU71" s="326"/>
      <c r="AV71" s="326"/>
      <c r="AW71" s="326"/>
      <c r="AX71" s="64">
        <v>9</v>
      </c>
      <c r="AY71" s="207">
        <f t="shared" si="103"/>
        <v>29.032258064516128</v>
      </c>
      <c r="AZ71" s="64">
        <v>22</v>
      </c>
      <c r="BA71" s="207">
        <f t="shared" si="104"/>
        <v>70.967741935483872</v>
      </c>
      <c r="BB71" s="269"/>
    </row>
    <row r="72" spans="1:54" x14ac:dyDescent="0.2">
      <c r="A72" s="43">
        <v>2</v>
      </c>
      <c r="B72" s="189"/>
      <c r="C72" s="76" t="s">
        <v>134</v>
      </c>
      <c r="D72" s="64">
        <v>1</v>
      </c>
      <c r="E72" s="64"/>
      <c r="F72" s="64">
        <v>31</v>
      </c>
      <c r="G72" s="323">
        <v>31</v>
      </c>
      <c r="H72" s="71"/>
      <c r="I72" s="69"/>
      <c r="J72" s="323">
        <v>31</v>
      </c>
      <c r="K72" s="69">
        <v>100</v>
      </c>
      <c r="L72" s="323">
        <v>18</v>
      </c>
      <c r="M72" s="27">
        <f t="shared" si="93"/>
        <v>58.064516129032256</v>
      </c>
      <c r="N72" s="323">
        <v>13</v>
      </c>
      <c r="O72" s="27">
        <f t="shared" si="94"/>
        <v>41.935483870967744</v>
      </c>
      <c r="P72" s="323">
        <v>7</v>
      </c>
      <c r="Q72" s="27">
        <f t="shared" si="95"/>
        <v>22.580645161290324</v>
      </c>
      <c r="R72" s="323">
        <v>11</v>
      </c>
      <c r="S72" s="27">
        <f t="shared" si="120"/>
        <v>35.483870967741936</v>
      </c>
      <c r="T72" s="323">
        <v>4</v>
      </c>
      <c r="U72" s="27">
        <f t="shared" si="96"/>
        <v>12.903225806451612</v>
      </c>
      <c r="V72" s="323">
        <v>9</v>
      </c>
      <c r="W72" s="27">
        <f t="shared" si="97"/>
        <v>29.032258064516128</v>
      </c>
      <c r="X72" s="323">
        <v>29</v>
      </c>
      <c r="Y72" s="27">
        <f t="shared" si="98"/>
        <v>93.548387096774192</v>
      </c>
      <c r="Z72" s="323"/>
      <c r="AA72" s="324"/>
      <c r="AB72" s="323"/>
      <c r="AC72" s="27"/>
      <c r="AD72" s="323"/>
      <c r="AE72" s="207"/>
      <c r="AF72" s="323">
        <v>1</v>
      </c>
      <c r="AG72" s="324">
        <f t="shared" si="125"/>
        <v>3.225806451612903</v>
      </c>
      <c r="AH72" s="327"/>
      <c r="AI72" s="27"/>
      <c r="AJ72" s="7">
        <v>1</v>
      </c>
      <c r="AK72" s="27">
        <f t="shared" ref="AK72:AK74" si="131">AJ72*100/G72</f>
        <v>3.225806451612903</v>
      </c>
      <c r="AL72" s="323">
        <v>7</v>
      </c>
      <c r="AM72" s="207">
        <f t="shared" si="100"/>
        <v>22.580645161290324</v>
      </c>
      <c r="AN72" s="323">
        <v>3</v>
      </c>
      <c r="AO72" s="207">
        <f t="shared" si="110"/>
        <v>9.67741935483871</v>
      </c>
      <c r="AP72" s="323"/>
      <c r="AQ72" s="207"/>
      <c r="AR72" s="323">
        <v>21</v>
      </c>
      <c r="AS72" s="207">
        <f t="shared" si="102"/>
        <v>67.741935483870961</v>
      </c>
      <c r="AT72" s="309"/>
      <c r="AU72" s="326"/>
      <c r="AV72" s="326"/>
      <c r="AW72" s="326"/>
      <c r="AX72" s="64">
        <v>11</v>
      </c>
      <c r="AY72" s="207">
        <f t="shared" si="103"/>
        <v>35.483870967741936</v>
      </c>
      <c r="AZ72" s="64">
        <v>19</v>
      </c>
      <c r="BA72" s="207">
        <f t="shared" si="104"/>
        <v>61.29032258064516</v>
      </c>
      <c r="BB72" s="269"/>
    </row>
    <row r="73" spans="1:54" x14ac:dyDescent="0.2">
      <c r="A73" s="43">
        <v>3</v>
      </c>
      <c r="B73" s="189"/>
      <c r="C73" s="55" t="s">
        <v>135</v>
      </c>
      <c r="D73" s="71">
        <v>1</v>
      </c>
      <c r="E73" s="71"/>
      <c r="F73" s="71">
        <v>21</v>
      </c>
      <c r="G73" s="323">
        <v>21</v>
      </c>
      <c r="H73" s="71"/>
      <c r="I73" s="69"/>
      <c r="J73" s="323">
        <v>21</v>
      </c>
      <c r="K73" s="69">
        <v>100</v>
      </c>
      <c r="L73" s="323">
        <v>13</v>
      </c>
      <c r="M73" s="27">
        <f t="shared" si="93"/>
        <v>61.904761904761905</v>
      </c>
      <c r="N73" s="323">
        <v>8</v>
      </c>
      <c r="O73" s="27">
        <f t="shared" si="94"/>
        <v>38.095238095238095</v>
      </c>
      <c r="P73" s="323">
        <v>5</v>
      </c>
      <c r="Q73" s="27">
        <f t="shared" si="95"/>
        <v>23.80952380952381</v>
      </c>
      <c r="R73" s="323">
        <v>7</v>
      </c>
      <c r="S73" s="27">
        <f t="shared" si="120"/>
        <v>33.333333333333336</v>
      </c>
      <c r="T73" s="323">
        <v>4</v>
      </c>
      <c r="U73" s="27">
        <f t="shared" si="96"/>
        <v>19.047619047619047</v>
      </c>
      <c r="V73" s="323">
        <v>5</v>
      </c>
      <c r="W73" s="27">
        <f t="shared" si="97"/>
        <v>23.80952380952381</v>
      </c>
      <c r="X73" s="323">
        <v>21</v>
      </c>
      <c r="Y73" s="27">
        <f t="shared" si="98"/>
        <v>100</v>
      </c>
      <c r="Z73" s="323"/>
      <c r="AA73" s="324"/>
      <c r="AB73" s="323"/>
      <c r="AC73" s="27"/>
      <c r="AD73" s="323"/>
      <c r="AE73" s="207"/>
      <c r="AF73" s="323"/>
      <c r="AG73" s="324"/>
      <c r="AH73" s="327"/>
      <c r="AI73" s="27"/>
      <c r="AJ73" s="7"/>
      <c r="AK73" s="27">
        <f t="shared" si="131"/>
        <v>0</v>
      </c>
      <c r="AL73" s="323">
        <v>6</v>
      </c>
      <c r="AM73" s="207">
        <f t="shared" si="100"/>
        <v>28.571428571428573</v>
      </c>
      <c r="AN73" s="323">
        <v>5</v>
      </c>
      <c r="AO73" s="207">
        <f t="shared" si="110"/>
        <v>23.80952380952381</v>
      </c>
      <c r="AP73" s="323"/>
      <c r="AQ73" s="207"/>
      <c r="AR73" s="323">
        <v>10</v>
      </c>
      <c r="AS73" s="207">
        <f t="shared" si="102"/>
        <v>47.61904761904762</v>
      </c>
      <c r="AT73" s="309"/>
      <c r="AU73" s="326"/>
      <c r="AV73" s="326"/>
      <c r="AW73" s="326"/>
      <c r="AX73" s="64">
        <v>9</v>
      </c>
      <c r="AY73" s="207">
        <f t="shared" si="103"/>
        <v>42.857142857142854</v>
      </c>
      <c r="AZ73" s="64">
        <v>12</v>
      </c>
      <c r="BA73" s="207">
        <f t="shared" si="104"/>
        <v>57.142857142857146</v>
      </c>
      <c r="BB73" s="269"/>
    </row>
    <row r="74" spans="1:54" x14ac:dyDescent="0.2">
      <c r="A74" s="43">
        <v>4</v>
      </c>
      <c r="B74" s="189"/>
      <c r="C74" s="55" t="s">
        <v>136</v>
      </c>
      <c r="D74" s="71">
        <v>1</v>
      </c>
      <c r="E74" s="71"/>
      <c r="F74" s="71">
        <v>21</v>
      </c>
      <c r="G74" s="323">
        <v>21</v>
      </c>
      <c r="H74" s="71"/>
      <c r="I74" s="69"/>
      <c r="J74" s="323">
        <v>21</v>
      </c>
      <c r="K74" s="69">
        <v>100</v>
      </c>
      <c r="L74" s="323">
        <v>12</v>
      </c>
      <c r="M74" s="27">
        <f t="shared" si="93"/>
        <v>57.142857142857146</v>
      </c>
      <c r="N74" s="323">
        <v>9</v>
      </c>
      <c r="O74" s="27">
        <f t="shared" si="94"/>
        <v>42.857142857142854</v>
      </c>
      <c r="P74" s="323">
        <v>4</v>
      </c>
      <c r="Q74" s="27">
        <f t="shared" si="95"/>
        <v>19.047619047619047</v>
      </c>
      <c r="R74" s="323">
        <v>9</v>
      </c>
      <c r="S74" s="27">
        <f t="shared" si="120"/>
        <v>42.857142857142854</v>
      </c>
      <c r="T74" s="323">
        <v>5</v>
      </c>
      <c r="U74" s="27">
        <f t="shared" si="96"/>
        <v>23.80952380952381</v>
      </c>
      <c r="V74" s="323">
        <v>3</v>
      </c>
      <c r="W74" s="27">
        <f t="shared" si="97"/>
        <v>14.285714285714286</v>
      </c>
      <c r="X74" s="323">
        <v>17</v>
      </c>
      <c r="Y74" s="27">
        <f t="shared" si="98"/>
        <v>80.952380952380949</v>
      </c>
      <c r="Z74" s="323"/>
      <c r="AA74" s="324"/>
      <c r="AB74" s="323"/>
      <c r="AC74" s="27"/>
      <c r="AD74" s="323"/>
      <c r="AE74" s="207"/>
      <c r="AF74" s="323"/>
      <c r="AG74" s="324"/>
      <c r="AH74" s="327"/>
      <c r="AI74" s="27"/>
      <c r="AJ74" s="7">
        <v>4</v>
      </c>
      <c r="AK74" s="27">
        <f t="shared" si="131"/>
        <v>19.047619047619047</v>
      </c>
      <c r="AL74" s="323">
        <v>6</v>
      </c>
      <c r="AM74" s="207">
        <f t="shared" si="100"/>
        <v>28.571428571428573</v>
      </c>
      <c r="AN74" s="323">
        <v>2</v>
      </c>
      <c r="AO74" s="207">
        <f t="shared" si="110"/>
        <v>9.5238095238095237</v>
      </c>
      <c r="AP74" s="323"/>
      <c r="AQ74" s="207"/>
      <c r="AR74" s="323">
        <v>13</v>
      </c>
      <c r="AS74" s="207">
        <f t="shared" si="102"/>
        <v>61.904761904761905</v>
      </c>
      <c r="AT74" s="309"/>
      <c r="AU74" s="326"/>
      <c r="AV74" s="326"/>
      <c r="AW74" s="326"/>
      <c r="AX74" s="64">
        <v>7</v>
      </c>
      <c r="AY74" s="207">
        <f t="shared" si="103"/>
        <v>33.333333333333336</v>
      </c>
      <c r="AZ74" s="64">
        <v>14</v>
      </c>
      <c r="BA74" s="207">
        <f t="shared" si="104"/>
        <v>66.666666666666671</v>
      </c>
      <c r="BB74" s="269"/>
    </row>
    <row r="75" spans="1:54" x14ac:dyDescent="0.2">
      <c r="A75" s="43">
        <v>5</v>
      </c>
      <c r="B75" s="189"/>
      <c r="C75" s="55" t="s">
        <v>137</v>
      </c>
      <c r="D75" s="71">
        <v>1</v>
      </c>
      <c r="E75" s="71"/>
      <c r="F75" s="323">
        <v>11</v>
      </c>
      <c r="G75" s="323">
        <v>11</v>
      </c>
      <c r="H75" s="71"/>
      <c r="I75" s="69"/>
      <c r="J75" s="323">
        <v>11</v>
      </c>
      <c r="K75" s="69">
        <v>100</v>
      </c>
      <c r="L75" s="323">
        <v>7</v>
      </c>
      <c r="M75" s="27">
        <f t="shared" si="93"/>
        <v>63.636363636363633</v>
      </c>
      <c r="N75" s="323">
        <v>4</v>
      </c>
      <c r="O75" s="27">
        <f t="shared" si="94"/>
        <v>36.363636363636367</v>
      </c>
      <c r="P75" s="323">
        <v>4</v>
      </c>
      <c r="Q75" s="27">
        <f t="shared" si="95"/>
        <v>36.363636363636367</v>
      </c>
      <c r="R75" s="323">
        <v>1</v>
      </c>
      <c r="S75" s="27">
        <f t="shared" si="120"/>
        <v>9.0909090909090917</v>
      </c>
      <c r="T75" s="323">
        <v>6</v>
      </c>
      <c r="U75" s="27">
        <f t="shared" si="96"/>
        <v>54.545454545454547</v>
      </c>
      <c r="V75" s="323"/>
      <c r="W75" s="27"/>
      <c r="X75" s="323">
        <v>11</v>
      </c>
      <c r="Y75" s="27">
        <f t="shared" si="98"/>
        <v>100</v>
      </c>
      <c r="Z75" s="323"/>
      <c r="AA75" s="324"/>
      <c r="AB75" s="323"/>
      <c r="AC75" s="27"/>
      <c r="AD75" s="323"/>
      <c r="AE75" s="207"/>
      <c r="AF75" s="323"/>
      <c r="AG75" s="324"/>
      <c r="AH75" s="327"/>
      <c r="AI75" s="27"/>
      <c r="AJ75" s="7"/>
      <c r="AK75" s="27"/>
      <c r="AL75" s="323"/>
      <c r="AM75" s="207"/>
      <c r="AN75" s="323">
        <v>2</v>
      </c>
      <c r="AO75" s="207">
        <f t="shared" si="110"/>
        <v>18.181818181818183</v>
      </c>
      <c r="AP75" s="323"/>
      <c r="AQ75" s="207"/>
      <c r="AR75" s="323">
        <v>9</v>
      </c>
      <c r="AS75" s="207">
        <f t="shared" si="102"/>
        <v>81.818181818181813</v>
      </c>
      <c r="AT75" s="309"/>
      <c r="AU75" s="326"/>
      <c r="AV75" s="326"/>
      <c r="AW75" s="326"/>
      <c r="AX75" s="64">
        <v>3</v>
      </c>
      <c r="AY75" s="207">
        <f t="shared" si="103"/>
        <v>27.272727272727273</v>
      </c>
      <c r="AZ75" s="64">
        <v>8</v>
      </c>
      <c r="BA75" s="207">
        <f t="shared" si="104"/>
        <v>72.727272727272734</v>
      </c>
      <c r="BB75" s="269"/>
    </row>
    <row r="76" spans="1:54" x14ac:dyDescent="0.2">
      <c r="A76" s="16"/>
      <c r="B76" s="6" t="s">
        <v>138</v>
      </c>
      <c r="C76" s="6">
        <v>5</v>
      </c>
      <c r="D76" s="17">
        <v>4</v>
      </c>
      <c r="E76" s="18">
        <v>1</v>
      </c>
      <c r="F76" s="18">
        <v>105</v>
      </c>
      <c r="G76" s="18">
        <f>G77+G78</f>
        <v>104</v>
      </c>
      <c r="H76" s="18">
        <f t="shared" ref="H76:AZ76" si="132">H77+H78</f>
        <v>21</v>
      </c>
      <c r="I76" s="18">
        <f t="shared" si="132"/>
        <v>100</v>
      </c>
      <c r="J76" s="18">
        <f t="shared" si="132"/>
        <v>83</v>
      </c>
      <c r="K76" s="18">
        <v>100</v>
      </c>
      <c r="L76" s="18">
        <f t="shared" si="132"/>
        <v>62</v>
      </c>
      <c r="M76" s="28">
        <f t="shared" si="93"/>
        <v>59.615384615384613</v>
      </c>
      <c r="N76" s="18">
        <f t="shared" si="132"/>
        <v>42</v>
      </c>
      <c r="O76" s="28">
        <f t="shared" si="94"/>
        <v>40.384615384615387</v>
      </c>
      <c r="P76" s="18">
        <f t="shared" si="132"/>
        <v>27</v>
      </c>
      <c r="Q76" s="28">
        <f t="shared" si="95"/>
        <v>25.96153846153846</v>
      </c>
      <c r="R76" s="18">
        <f t="shared" si="132"/>
        <v>50</v>
      </c>
      <c r="S76" s="28">
        <f t="shared" si="120"/>
        <v>48.07692307692308</v>
      </c>
      <c r="T76" s="18">
        <f t="shared" si="132"/>
        <v>17</v>
      </c>
      <c r="U76" s="28">
        <f t="shared" si="96"/>
        <v>16.346153846153847</v>
      </c>
      <c r="V76" s="18">
        <f t="shared" si="132"/>
        <v>10</v>
      </c>
      <c r="W76" s="28">
        <f t="shared" si="97"/>
        <v>9.615384615384615</v>
      </c>
      <c r="X76" s="18">
        <f t="shared" si="132"/>
        <v>99</v>
      </c>
      <c r="Y76" s="28">
        <f t="shared" si="98"/>
        <v>95.192307692307693</v>
      </c>
      <c r="Z76" s="18">
        <f t="shared" si="132"/>
        <v>2</v>
      </c>
      <c r="AA76" s="322">
        <f t="shared" si="123"/>
        <v>1.9230769230769231</v>
      </c>
      <c r="AB76" s="18"/>
      <c r="AC76" s="28"/>
      <c r="AD76" s="18"/>
      <c r="AE76" s="18"/>
      <c r="AF76" s="18">
        <f t="shared" si="132"/>
        <v>3</v>
      </c>
      <c r="AG76" s="322">
        <f t="shared" si="125"/>
        <v>2.8846153846153846</v>
      </c>
      <c r="AH76" s="18"/>
      <c r="AI76" s="28"/>
      <c r="AJ76" s="18"/>
      <c r="AK76" s="28"/>
      <c r="AL76" s="18">
        <f t="shared" si="132"/>
        <v>20</v>
      </c>
      <c r="AM76" s="28">
        <f t="shared" si="100"/>
        <v>19.23076923076923</v>
      </c>
      <c r="AN76" s="18">
        <f t="shared" si="132"/>
        <v>17</v>
      </c>
      <c r="AO76" s="28">
        <f t="shared" si="110"/>
        <v>16.346153846153847</v>
      </c>
      <c r="AP76" s="18"/>
      <c r="AQ76" s="18"/>
      <c r="AR76" s="18">
        <f t="shared" si="132"/>
        <v>67</v>
      </c>
      <c r="AS76" s="28">
        <f t="shared" si="102"/>
        <v>64.42307692307692</v>
      </c>
      <c r="AT76" s="18"/>
      <c r="AU76" s="18"/>
      <c r="AV76" s="18"/>
      <c r="AW76" s="18"/>
      <c r="AX76" s="18">
        <f t="shared" si="132"/>
        <v>66</v>
      </c>
      <c r="AY76" s="28">
        <f t="shared" si="103"/>
        <v>63.46153846153846</v>
      </c>
      <c r="AZ76" s="18">
        <f t="shared" si="132"/>
        <v>38</v>
      </c>
      <c r="BA76" s="28">
        <f t="shared" si="104"/>
        <v>36.53846153846154</v>
      </c>
      <c r="BB76" s="269"/>
    </row>
    <row r="77" spans="1:54" x14ac:dyDescent="0.2">
      <c r="A77" s="6"/>
      <c r="B77" s="36" t="s">
        <v>48</v>
      </c>
      <c r="C77" s="36">
        <v>1</v>
      </c>
      <c r="D77" s="17"/>
      <c r="E77" s="17">
        <v>1</v>
      </c>
      <c r="F77" s="17">
        <v>21</v>
      </c>
      <c r="G77" s="17">
        <f>G79</f>
        <v>21</v>
      </c>
      <c r="H77" s="17">
        <f t="shared" ref="H77:AZ77" si="133">H79</f>
        <v>21</v>
      </c>
      <c r="I77" s="17">
        <f t="shared" si="133"/>
        <v>100</v>
      </c>
      <c r="J77" s="17"/>
      <c r="K77" s="17"/>
      <c r="L77" s="17">
        <f t="shared" si="133"/>
        <v>14</v>
      </c>
      <c r="M77" s="28">
        <f t="shared" si="93"/>
        <v>66.666666666666671</v>
      </c>
      <c r="N77" s="17">
        <f t="shared" si="133"/>
        <v>7</v>
      </c>
      <c r="O77" s="28">
        <f t="shared" si="94"/>
        <v>33.333333333333336</v>
      </c>
      <c r="P77" s="17">
        <f t="shared" si="133"/>
        <v>7</v>
      </c>
      <c r="Q77" s="28">
        <f t="shared" si="95"/>
        <v>33.333333333333336</v>
      </c>
      <c r="R77" s="17">
        <f t="shared" si="133"/>
        <v>8</v>
      </c>
      <c r="S77" s="28">
        <f t="shared" si="120"/>
        <v>38.095238095238095</v>
      </c>
      <c r="T77" s="17">
        <f t="shared" si="133"/>
        <v>3</v>
      </c>
      <c r="U77" s="28">
        <f t="shared" si="96"/>
        <v>14.285714285714286</v>
      </c>
      <c r="V77" s="17">
        <f t="shared" si="133"/>
        <v>3</v>
      </c>
      <c r="W77" s="28">
        <f t="shared" si="97"/>
        <v>14.285714285714286</v>
      </c>
      <c r="X77" s="17">
        <f t="shared" si="133"/>
        <v>20</v>
      </c>
      <c r="Y77" s="28">
        <f t="shared" si="98"/>
        <v>95.238095238095241</v>
      </c>
      <c r="Z77" s="17">
        <f t="shared" si="133"/>
        <v>1</v>
      </c>
      <c r="AA77" s="322">
        <f t="shared" si="123"/>
        <v>4.7619047619047619</v>
      </c>
      <c r="AB77" s="17"/>
      <c r="AC77" s="28"/>
      <c r="AD77" s="17"/>
      <c r="AE77" s="17"/>
      <c r="AF77" s="17"/>
      <c r="AG77" s="322"/>
      <c r="AH77" s="17"/>
      <c r="AI77" s="28"/>
      <c r="AJ77" s="17"/>
      <c r="AK77" s="28"/>
      <c r="AL77" s="17">
        <f t="shared" si="133"/>
        <v>2</v>
      </c>
      <c r="AM77" s="28">
        <f t="shared" si="100"/>
        <v>9.5238095238095237</v>
      </c>
      <c r="AN77" s="17">
        <f t="shared" si="133"/>
        <v>2</v>
      </c>
      <c r="AO77" s="28">
        <f t="shared" si="110"/>
        <v>9.5238095238095237</v>
      </c>
      <c r="AP77" s="17"/>
      <c r="AQ77" s="17"/>
      <c r="AR77" s="17">
        <f t="shared" si="133"/>
        <v>17</v>
      </c>
      <c r="AS77" s="28">
        <f t="shared" si="102"/>
        <v>80.952380952380949</v>
      </c>
      <c r="AT77" s="17"/>
      <c r="AU77" s="17"/>
      <c r="AV77" s="17"/>
      <c r="AW77" s="17"/>
      <c r="AX77" s="17">
        <f t="shared" si="133"/>
        <v>16</v>
      </c>
      <c r="AY77" s="28">
        <f t="shared" si="103"/>
        <v>76.19047619047619</v>
      </c>
      <c r="AZ77" s="17">
        <f t="shared" si="133"/>
        <v>5</v>
      </c>
      <c r="BA77" s="28">
        <f t="shared" si="104"/>
        <v>23.80952380952381</v>
      </c>
      <c r="BB77" s="269"/>
    </row>
    <row r="78" spans="1:54" x14ac:dyDescent="0.2">
      <c r="A78" s="6"/>
      <c r="B78" s="36" t="s">
        <v>49</v>
      </c>
      <c r="C78" s="36">
        <v>4</v>
      </c>
      <c r="D78" s="17">
        <f>D80+D81+D82+D83</f>
        <v>4</v>
      </c>
      <c r="E78" s="17"/>
      <c r="F78" s="17">
        <f>F80+F81+F82+F83</f>
        <v>84</v>
      </c>
      <c r="G78" s="17">
        <f>G80+G81+G82+G83</f>
        <v>83</v>
      </c>
      <c r="H78" s="17"/>
      <c r="I78" s="17"/>
      <c r="J78" s="17">
        <f t="shared" ref="J78:AZ78" si="134">J80+J81+J82+J83</f>
        <v>83</v>
      </c>
      <c r="K78" s="17">
        <v>100</v>
      </c>
      <c r="L78" s="17">
        <f t="shared" si="134"/>
        <v>48</v>
      </c>
      <c r="M78" s="28">
        <f t="shared" si="93"/>
        <v>57.831325301204821</v>
      </c>
      <c r="N78" s="17">
        <f t="shared" si="134"/>
        <v>35</v>
      </c>
      <c r="O78" s="28">
        <f t="shared" si="94"/>
        <v>42.168674698795179</v>
      </c>
      <c r="P78" s="17">
        <f t="shared" si="134"/>
        <v>20</v>
      </c>
      <c r="Q78" s="28">
        <f t="shared" si="95"/>
        <v>24.096385542168676</v>
      </c>
      <c r="R78" s="17">
        <f t="shared" si="134"/>
        <v>42</v>
      </c>
      <c r="S78" s="28">
        <f t="shared" si="120"/>
        <v>50.602409638554214</v>
      </c>
      <c r="T78" s="17">
        <f t="shared" si="134"/>
        <v>14</v>
      </c>
      <c r="U78" s="28">
        <f t="shared" si="96"/>
        <v>16.867469879518072</v>
      </c>
      <c r="V78" s="17">
        <f t="shared" si="134"/>
        <v>7</v>
      </c>
      <c r="W78" s="28">
        <f t="shared" si="97"/>
        <v>8.4337349397590362</v>
      </c>
      <c r="X78" s="17">
        <f t="shared" si="134"/>
        <v>79</v>
      </c>
      <c r="Y78" s="28">
        <f t="shared" si="98"/>
        <v>95.180722891566262</v>
      </c>
      <c r="Z78" s="17">
        <f t="shared" si="134"/>
        <v>1</v>
      </c>
      <c r="AA78" s="322">
        <f t="shared" si="123"/>
        <v>1.2048192771084338</v>
      </c>
      <c r="AB78" s="17"/>
      <c r="AC78" s="28"/>
      <c r="AD78" s="17"/>
      <c r="AE78" s="17"/>
      <c r="AF78" s="17">
        <f t="shared" si="134"/>
        <v>3</v>
      </c>
      <c r="AG78" s="322">
        <f t="shared" si="125"/>
        <v>3.6144578313253013</v>
      </c>
      <c r="AH78" s="17"/>
      <c r="AI78" s="28"/>
      <c r="AJ78" s="17"/>
      <c r="AK78" s="28"/>
      <c r="AL78" s="17">
        <f t="shared" si="134"/>
        <v>18</v>
      </c>
      <c r="AM78" s="28">
        <f t="shared" si="100"/>
        <v>21.686746987951807</v>
      </c>
      <c r="AN78" s="17">
        <f t="shared" si="134"/>
        <v>15</v>
      </c>
      <c r="AO78" s="28">
        <f t="shared" si="110"/>
        <v>18.072289156626507</v>
      </c>
      <c r="AP78" s="17"/>
      <c r="AQ78" s="17"/>
      <c r="AR78" s="17">
        <f t="shared" si="134"/>
        <v>50</v>
      </c>
      <c r="AS78" s="28">
        <f t="shared" si="102"/>
        <v>60.24096385542169</v>
      </c>
      <c r="AT78" s="17"/>
      <c r="AU78" s="17"/>
      <c r="AV78" s="17"/>
      <c r="AW78" s="17"/>
      <c r="AX78" s="17">
        <f t="shared" si="134"/>
        <v>50</v>
      </c>
      <c r="AY78" s="28">
        <f t="shared" si="103"/>
        <v>60.24096385542169</v>
      </c>
      <c r="AZ78" s="17">
        <f t="shared" si="134"/>
        <v>33</v>
      </c>
      <c r="BA78" s="28">
        <f t="shared" si="104"/>
        <v>39.75903614457831</v>
      </c>
      <c r="BB78" s="269"/>
    </row>
    <row r="79" spans="1:54" ht="25.5" x14ac:dyDescent="0.2">
      <c r="A79" s="43">
        <v>1</v>
      </c>
      <c r="B79" s="198" t="s">
        <v>139</v>
      </c>
      <c r="C79" s="37" t="s">
        <v>140</v>
      </c>
      <c r="D79" s="66"/>
      <c r="E79" s="66">
        <v>1</v>
      </c>
      <c r="F79" s="328">
        <v>21</v>
      </c>
      <c r="G79" s="66">
        <v>21</v>
      </c>
      <c r="H79" s="66">
        <v>21</v>
      </c>
      <c r="I79" s="66">
        <v>100</v>
      </c>
      <c r="J79" s="66"/>
      <c r="K79" s="69"/>
      <c r="L79" s="64">
        <v>14</v>
      </c>
      <c r="M79" s="27">
        <f t="shared" si="93"/>
        <v>66.666666666666671</v>
      </c>
      <c r="N79" s="64">
        <v>7</v>
      </c>
      <c r="O79" s="27">
        <f t="shared" si="94"/>
        <v>33.333333333333336</v>
      </c>
      <c r="P79" s="64">
        <v>7</v>
      </c>
      <c r="Q79" s="27">
        <f t="shared" si="95"/>
        <v>33.333333333333336</v>
      </c>
      <c r="R79" s="64">
        <v>8</v>
      </c>
      <c r="S79" s="27">
        <f t="shared" si="120"/>
        <v>38.095238095238095</v>
      </c>
      <c r="T79" s="64">
        <v>3</v>
      </c>
      <c r="U79" s="27">
        <f t="shared" si="96"/>
        <v>14.285714285714286</v>
      </c>
      <c r="V79" s="64">
        <v>3</v>
      </c>
      <c r="W79" s="27">
        <f t="shared" si="97"/>
        <v>14.285714285714286</v>
      </c>
      <c r="X79" s="64">
        <v>20</v>
      </c>
      <c r="Y79" s="27">
        <f t="shared" si="98"/>
        <v>95.238095238095241</v>
      </c>
      <c r="Z79" s="64">
        <v>1</v>
      </c>
      <c r="AA79" s="324">
        <f t="shared" si="123"/>
        <v>4.7619047619047619</v>
      </c>
      <c r="AB79" s="64"/>
      <c r="AC79" s="27"/>
      <c r="AD79" s="64"/>
      <c r="AE79" s="207"/>
      <c r="AF79" s="64"/>
      <c r="AG79" s="324"/>
      <c r="AH79" s="72"/>
      <c r="AI79" s="27"/>
      <c r="AJ79" s="32"/>
      <c r="AK79" s="27"/>
      <c r="AL79" s="64">
        <v>2</v>
      </c>
      <c r="AM79" s="207">
        <f t="shared" si="100"/>
        <v>9.5238095238095237</v>
      </c>
      <c r="AN79" s="64">
        <v>2</v>
      </c>
      <c r="AO79" s="207">
        <f t="shared" si="110"/>
        <v>9.5238095238095237</v>
      </c>
      <c r="AP79" s="64"/>
      <c r="AQ79" s="207"/>
      <c r="AR79" s="64">
        <v>17</v>
      </c>
      <c r="AS79" s="207">
        <f t="shared" si="102"/>
        <v>80.952380952380949</v>
      </c>
      <c r="AT79" s="309">
        <v>1</v>
      </c>
      <c r="AU79" s="326"/>
      <c r="AV79" s="64">
        <v>1</v>
      </c>
      <c r="AW79" s="64"/>
      <c r="AX79" s="64">
        <v>16</v>
      </c>
      <c r="AY79" s="207">
        <f t="shared" si="103"/>
        <v>76.19047619047619</v>
      </c>
      <c r="AZ79" s="64">
        <v>5</v>
      </c>
      <c r="BA79" s="207">
        <f t="shared" si="104"/>
        <v>23.80952380952381</v>
      </c>
      <c r="BB79" s="269"/>
    </row>
    <row r="80" spans="1:54" ht="25.5" x14ac:dyDescent="0.2">
      <c r="A80" s="43">
        <v>2</v>
      </c>
      <c r="B80" s="198"/>
      <c r="C80" s="37" t="s">
        <v>141</v>
      </c>
      <c r="D80" s="66">
        <v>1</v>
      </c>
      <c r="E80" s="66"/>
      <c r="F80" s="64">
        <v>21</v>
      </c>
      <c r="G80" s="64">
        <v>20</v>
      </c>
      <c r="H80" s="64"/>
      <c r="I80" s="69"/>
      <c r="J80" s="64">
        <v>20</v>
      </c>
      <c r="K80" s="69">
        <v>100</v>
      </c>
      <c r="L80" s="64">
        <v>11</v>
      </c>
      <c r="M80" s="27">
        <f t="shared" si="93"/>
        <v>55</v>
      </c>
      <c r="N80" s="64">
        <v>9</v>
      </c>
      <c r="O80" s="27">
        <f t="shared" si="94"/>
        <v>45</v>
      </c>
      <c r="P80" s="64">
        <v>5</v>
      </c>
      <c r="Q80" s="27">
        <f t="shared" si="95"/>
        <v>25</v>
      </c>
      <c r="R80" s="64">
        <v>10</v>
      </c>
      <c r="S80" s="27">
        <f t="shared" si="120"/>
        <v>50</v>
      </c>
      <c r="T80" s="64">
        <v>4</v>
      </c>
      <c r="U80" s="27">
        <f t="shared" si="96"/>
        <v>20</v>
      </c>
      <c r="V80" s="64">
        <v>1</v>
      </c>
      <c r="W80" s="27">
        <f t="shared" si="97"/>
        <v>5</v>
      </c>
      <c r="X80" s="64">
        <v>20</v>
      </c>
      <c r="Y80" s="27">
        <f t="shared" si="98"/>
        <v>100</v>
      </c>
      <c r="Z80" s="64"/>
      <c r="AA80" s="324"/>
      <c r="AB80" s="64"/>
      <c r="AC80" s="27"/>
      <c r="AD80" s="64"/>
      <c r="AE80" s="207"/>
      <c r="AF80" s="64"/>
      <c r="AG80" s="324"/>
      <c r="AH80" s="72"/>
      <c r="AI80" s="27"/>
      <c r="AJ80" s="32"/>
      <c r="AK80" s="27"/>
      <c r="AL80" s="64">
        <v>8</v>
      </c>
      <c r="AM80" s="207">
        <f t="shared" si="100"/>
        <v>40</v>
      </c>
      <c r="AN80" s="64">
        <v>3</v>
      </c>
      <c r="AO80" s="207">
        <f t="shared" si="110"/>
        <v>15</v>
      </c>
      <c r="AP80" s="64"/>
      <c r="AQ80" s="207"/>
      <c r="AR80" s="64">
        <v>9</v>
      </c>
      <c r="AS80" s="207">
        <f t="shared" si="102"/>
        <v>45</v>
      </c>
      <c r="AT80" s="309"/>
      <c r="AU80" s="326"/>
      <c r="AV80" s="64"/>
      <c r="AW80" s="64"/>
      <c r="AX80" s="64">
        <v>11</v>
      </c>
      <c r="AY80" s="207">
        <f t="shared" si="103"/>
        <v>55</v>
      </c>
      <c r="AZ80" s="64">
        <v>9</v>
      </c>
      <c r="BA80" s="207">
        <f t="shared" si="104"/>
        <v>45</v>
      </c>
      <c r="BB80" s="269"/>
    </row>
    <row r="81" spans="1:54" x14ac:dyDescent="0.2">
      <c r="A81" s="43">
        <v>3</v>
      </c>
      <c r="B81" s="198"/>
      <c r="C81" s="37" t="s">
        <v>142</v>
      </c>
      <c r="D81" s="66">
        <v>1</v>
      </c>
      <c r="E81" s="66"/>
      <c r="F81" s="64">
        <v>21</v>
      </c>
      <c r="G81" s="64">
        <v>21</v>
      </c>
      <c r="H81" s="64"/>
      <c r="I81" s="69"/>
      <c r="J81" s="64">
        <v>21</v>
      </c>
      <c r="K81" s="69">
        <v>100</v>
      </c>
      <c r="L81" s="64">
        <v>11</v>
      </c>
      <c r="M81" s="27">
        <f t="shared" si="93"/>
        <v>52.38095238095238</v>
      </c>
      <c r="N81" s="64">
        <v>10</v>
      </c>
      <c r="O81" s="27">
        <f t="shared" si="94"/>
        <v>47.61904761904762</v>
      </c>
      <c r="P81" s="64">
        <v>8</v>
      </c>
      <c r="Q81" s="27">
        <f t="shared" si="95"/>
        <v>38.095238095238095</v>
      </c>
      <c r="R81" s="64">
        <v>11</v>
      </c>
      <c r="S81" s="27">
        <f t="shared" si="120"/>
        <v>52.38095238095238</v>
      </c>
      <c r="T81" s="64">
        <v>1</v>
      </c>
      <c r="U81" s="27">
        <f t="shared" si="96"/>
        <v>4.7619047619047619</v>
      </c>
      <c r="V81" s="64">
        <v>1</v>
      </c>
      <c r="W81" s="27">
        <f t="shared" si="97"/>
        <v>4.7619047619047619</v>
      </c>
      <c r="X81" s="64">
        <v>21</v>
      </c>
      <c r="Y81" s="27">
        <f t="shared" si="98"/>
        <v>100</v>
      </c>
      <c r="Z81" s="64"/>
      <c r="AA81" s="324"/>
      <c r="AB81" s="64"/>
      <c r="AC81" s="27"/>
      <c r="AD81" s="64"/>
      <c r="AE81" s="207"/>
      <c r="AF81" s="208"/>
      <c r="AG81" s="324"/>
      <c r="AH81" s="72"/>
      <c r="AI81" s="27"/>
      <c r="AJ81" s="32"/>
      <c r="AK81" s="27"/>
      <c r="AL81" s="64">
        <v>2</v>
      </c>
      <c r="AM81" s="207">
        <f t="shared" si="100"/>
        <v>9.5238095238095237</v>
      </c>
      <c r="AN81" s="64">
        <v>4</v>
      </c>
      <c r="AO81" s="207">
        <f t="shared" si="110"/>
        <v>19.047619047619047</v>
      </c>
      <c r="AP81" s="64"/>
      <c r="AQ81" s="207"/>
      <c r="AR81" s="64">
        <v>15</v>
      </c>
      <c r="AS81" s="207">
        <f t="shared" si="102"/>
        <v>71.428571428571431</v>
      </c>
      <c r="AT81" s="309"/>
      <c r="AU81" s="326"/>
      <c r="AV81" s="64"/>
      <c r="AW81" s="64"/>
      <c r="AX81" s="64">
        <v>14</v>
      </c>
      <c r="AY81" s="207">
        <f t="shared" si="103"/>
        <v>66.666666666666671</v>
      </c>
      <c r="AZ81" s="64">
        <v>7</v>
      </c>
      <c r="BA81" s="207">
        <f t="shared" si="104"/>
        <v>33.333333333333336</v>
      </c>
      <c r="BB81" s="269"/>
    </row>
    <row r="82" spans="1:54" x14ac:dyDescent="0.2">
      <c r="A82" s="43">
        <v>4</v>
      </c>
      <c r="B82" s="198"/>
      <c r="C82" s="37" t="s">
        <v>143</v>
      </c>
      <c r="D82" s="66">
        <v>1</v>
      </c>
      <c r="E82" s="66"/>
      <c r="F82" s="64">
        <v>21</v>
      </c>
      <c r="G82" s="64">
        <v>21</v>
      </c>
      <c r="H82" s="64"/>
      <c r="I82" s="69"/>
      <c r="J82" s="64">
        <v>21</v>
      </c>
      <c r="K82" s="69">
        <v>100</v>
      </c>
      <c r="L82" s="64">
        <v>13</v>
      </c>
      <c r="M82" s="27">
        <f t="shared" si="93"/>
        <v>61.904761904761905</v>
      </c>
      <c r="N82" s="64">
        <v>8</v>
      </c>
      <c r="O82" s="27">
        <f t="shared" si="94"/>
        <v>38.095238095238095</v>
      </c>
      <c r="P82" s="64">
        <v>3</v>
      </c>
      <c r="Q82" s="27">
        <f t="shared" si="95"/>
        <v>14.285714285714286</v>
      </c>
      <c r="R82" s="64">
        <v>13</v>
      </c>
      <c r="S82" s="27">
        <f t="shared" si="120"/>
        <v>61.904761904761905</v>
      </c>
      <c r="T82" s="64">
        <v>3</v>
      </c>
      <c r="U82" s="27">
        <f t="shared" si="96"/>
        <v>14.285714285714286</v>
      </c>
      <c r="V82" s="64">
        <v>2</v>
      </c>
      <c r="W82" s="27">
        <f t="shared" si="97"/>
        <v>9.5238095238095237</v>
      </c>
      <c r="X82" s="64">
        <v>19</v>
      </c>
      <c r="Y82" s="27">
        <f t="shared" si="98"/>
        <v>90.476190476190482</v>
      </c>
      <c r="Z82" s="64"/>
      <c r="AA82" s="324"/>
      <c r="AB82" s="64"/>
      <c r="AC82" s="27"/>
      <c r="AD82" s="64"/>
      <c r="AE82" s="207"/>
      <c r="AF82" s="64">
        <v>2</v>
      </c>
      <c r="AG82" s="324">
        <f t="shared" ref="AG82:AG83" si="135">AF82*100/G82</f>
        <v>9.5238095238095237</v>
      </c>
      <c r="AH82" s="72"/>
      <c r="AI82" s="27"/>
      <c r="AJ82" s="32"/>
      <c r="AK82" s="27"/>
      <c r="AL82" s="64">
        <v>4</v>
      </c>
      <c r="AM82" s="207">
        <f t="shared" si="100"/>
        <v>19.047619047619047</v>
      </c>
      <c r="AN82" s="64">
        <v>4</v>
      </c>
      <c r="AO82" s="207">
        <f t="shared" si="110"/>
        <v>19.047619047619047</v>
      </c>
      <c r="AP82" s="64"/>
      <c r="AQ82" s="207"/>
      <c r="AR82" s="64">
        <v>13</v>
      </c>
      <c r="AS82" s="207">
        <f t="shared" si="102"/>
        <v>61.904761904761905</v>
      </c>
      <c r="AT82" s="309"/>
      <c r="AU82" s="326"/>
      <c r="AV82" s="64"/>
      <c r="AW82" s="64"/>
      <c r="AX82" s="64">
        <v>15</v>
      </c>
      <c r="AY82" s="207">
        <f t="shared" si="103"/>
        <v>71.428571428571431</v>
      </c>
      <c r="AZ82" s="64">
        <v>6</v>
      </c>
      <c r="BA82" s="207">
        <f t="shared" si="104"/>
        <v>28.571428571428573</v>
      </c>
      <c r="BB82" s="269"/>
    </row>
    <row r="83" spans="1:54" x14ac:dyDescent="0.2">
      <c r="A83" s="43">
        <v>5</v>
      </c>
      <c r="B83" s="198"/>
      <c r="C83" s="37" t="s">
        <v>144</v>
      </c>
      <c r="D83" s="66">
        <v>1</v>
      </c>
      <c r="E83" s="66"/>
      <c r="F83" s="64">
        <v>21</v>
      </c>
      <c r="G83" s="64">
        <v>21</v>
      </c>
      <c r="H83" s="64"/>
      <c r="I83" s="69"/>
      <c r="J83" s="64">
        <v>21</v>
      </c>
      <c r="K83" s="69">
        <v>100</v>
      </c>
      <c r="L83" s="64">
        <v>13</v>
      </c>
      <c r="M83" s="27">
        <f t="shared" si="93"/>
        <v>61.904761904761905</v>
      </c>
      <c r="N83" s="64">
        <v>8</v>
      </c>
      <c r="O83" s="27">
        <f t="shared" si="94"/>
        <v>38.095238095238095</v>
      </c>
      <c r="P83" s="64">
        <v>4</v>
      </c>
      <c r="Q83" s="27">
        <f t="shared" si="95"/>
        <v>19.047619047619047</v>
      </c>
      <c r="R83" s="64">
        <v>8</v>
      </c>
      <c r="S83" s="27">
        <f t="shared" si="120"/>
        <v>38.095238095238095</v>
      </c>
      <c r="T83" s="64">
        <v>6</v>
      </c>
      <c r="U83" s="27">
        <f t="shared" si="96"/>
        <v>28.571428571428573</v>
      </c>
      <c r="V83" s="64">
        <v>3</v>
      </c>
      <c r="W83" s="27">
        <f t="shared" si="97"/>
        <v>14.285714285714286</v>
      </c>
      <c r="X83" s="64">
        <v>19</v>
      </c>
      <c r="Y83" s="27">
        <f t="shared" si="98"/>
        <v>90.476190476190482</v>
      </c>
      <c r="Z83" s="64">
        <v>1</v>
      </c>
      <c r="AA83" s="324">
        <f t="shared" si="123"/>
        <v>4.7619047619047619</v>
      </c>
      <c r="AB83" s="64"/>
      <c r="AC83" s="27"/>
      <c r="AD83" s="64"/>
      <c r="AE83" s="207"/>
      <c r="AF83" s="208">
        <v>1</v>
      </c>
      <c r="AG83" s="324">
        <f t="shared" si="135"/>
        <v>4.7619047619047619</v>
      </c>
      <c r="AH83" s="72"/>
      <c r="AI83" s="27"/>
      <c r="AJ83" s="32"/>
      <c r="AK83" s="27"/>
      <c r="AL83" s="64">
        <v>4</v>
      </c>
      <c r="AM83" s="207">
        <f t="shared" si="100"/>
        <v>19.047619047619047</v>
      </c>
      <c r="AN83" s="64">
        <v>4</v>
      </c>
      <c r="AO83" s="207">
        <f t="shared" si="110"/>
        <v>19.047619047619047</v>
      </c>
      <c r="AP83" s="64"/>
      <c r="AQ83" s="207"/>
      <c r="AR83" s="64">
        <v>13</v>
      </c>
      <c r="AS83" s="207">
        <f t="shared" si="102"/>
        <v>61.904761904761905</v>
      </c>
      <c r="AT83" s="309"/>
      <c r="AU83" s="326"/>
      <c r="AV83" s="64"/>
      <c r="AW83" s="64"/>
      <c r="AX83" s="64">
        <v>10</v>
      </c>
      <c r="AY83" s="207">
        <f t="shared" si="103"/>
        <v>47.61904761904762</v>
      </c>
      <c r="AZ83" s="64">
        <v>11</v>
      </c>
      <c r="BA83" s="207">
        <f t="shared" si="104"/>
        <v>52.38095238095238</v>
      </c>
      <c r="BB83" s="269"/>
    </row>
    <row r="84" spans="1:54" x14ac:dyDescent="0.2">
      <c r="A84" s="275" t="s">
        <v>145</v>
      </c>
      <c r="B84" s="275"/>
      <c r="C84" s="275"/>
      <c r="D84" s="275"/>
      <c r="E84" s="275"/>
      <c r="F84" s="275"/>
      <c r="G84" s="275"/>
      <c r="H84" s="275"/>
      <c r="I84" s="275"/>
      <c r="J84" s="275"/>
      <c r="K84" s="275"/>
      <c r="L84" s="275"/>
      <c r="M84" s="275"/>
      <c r="N84" s="275"/>
      <c r="O84" s="275"/>
      <c r="P84" s="275"/>
      <c r="Q84" s="275"/>
      <c r="R84" s="275"/>
      <c r="S84" s="275"/>
      <c r="T84" s="275"/>
      <c r="U84" s="275"/>
      <c r="V84" s="275"/>
      <c r="W84" s="275"/>
      <c r="X84" s="275"/>
      <c r="Y84" s="275"/>
      <c r="Z84" s="275"/>
      <c r="AA84" s="275"/>
      <c r="AB84" s="275"/>
      <c r="AC84" s="275"/>
      <c r="AD84" s="275"/>
      <c r="AE84" s="275"/>
      <c r="AF84" s="275"/>
      <c r="AG84" s="275"/>
      <c r="AH84" s="275"/>
      <c r="AI84" s="275"/>
      <c r="AJ84" s="275"/>
      <c r="AK84" s="275"/>
      <c r="AL84" s="275"/>
      <c r="AM84" s="275"/>
      <c r="AN84" s="275"/>
      <c r="AO84" s="275"/>
      <c r="AP84" s="275"/>
      <c r="AQ84" s="275"/>
      <c r="AR84" s="275"/>
      <c r="AS84" s="275"/>
      <c r="AT84" s="329"/>
      <c r="AU84" s="161"/>
      <c r="AV84" s="161"/>
      <c r="AW84" s="161"/>
      <c r="AX84" s="161"/>
      <c r="AY84" s="161"/>
      <c r="AZ84" s="161"/>
      <c r="BA84" s="161"/>
    </row>
    <row r="85" spans="1:54" ht="25.5" x14ac:dyDescent="0.2">
      <c r="A85" s="330"/>
      <c r="B85" s="260" t="s">
        <v>146</v>
      </c>
      <c r="C85" s="260">
        <v>47</v>
      </c>
      <c r="D85" s="276">
        <f>D86+D87</f>
        <v>37</v>
      </c>
      <c r="E85" s="276">
        <f>E86+E87</f>
        <v>10</v>
      </c>
      <c r="F85" s="276">
        <f>F86+F87</f>
        <v>1197</v>
      </c>
      <c r="G85" s="276">
        <f>G86+G87</f>
        <v>1197</v>
      </c>
      <c r="H85" s="276">
        <f t="shared" ref="H85:AZ85" si="136">H86+H87</f>
        <v>290</v>
      </c>
      <c r="I85" s="278">
        <f t="shared" ref="I85:I143" si="137">H85*100/G85</f>
        <v>24.227234753550544</v>
      </c>
      <c r="J85" s="276">
        <f t="shared" si="136"/>
        <v>907</v>
      </c>
      <c r="K85" s="51">
        <f t="shared" ref="K85:K136" si="138">J85*100/G85</f>
        <v>75.772765246449453</v>
      </c>
      <c r="L85" s="276">
        <f t="shared" si="136"/>
        <v>756</v>
      </c>
      <c r="M85" s="278">
        <f t="shared" ref="M85:M148" si="139">L85*100/G85</f>
        <v>63.157894736842103</v>
      </c>
      <c r="N85" s="276">
        <f t="shared" si="136"/>
        <v>441</v>
      </c>
      <c r="O85" s="278">
        <f t="shared" ref="O85:O148" si="140">N85*100/G85</f>
        <v>36.842105263157897</v>
      </c>
      <c r="P85" s="276">
        <f t="shared" si="136"/>
        <v>264</v>
      </c>
      <c r="Q85" s="278">
        <f t="shared" ref="Q85:Q148" si="141">P85*100/G85</f>
        <v>22.055137844611529</v>
      </c>
      <c r="R85" s="276">
        <f t="shared" si="136"/>
        <v>402</v>
      </c>
      <c r="S85" s="278">
        <f t="shared" ref="S85:S148" si="142">R85*100/G85</f>
        <v>33.583959899749374</v>
      </c>
      <c r="T85" s="276">
        <f t="shared" si="136"/>
        <v>318</v>
      </c>
      <c r="U85" s="278">
        <f t="shared" ref="U85:U148" si="143">T85*100/G85</f>
        <v>26.56641604010025</v>
      </c>
      <c r="V85" s="276">
        <f t="shared" si="136"/>
        <v>213</v>
      </c>
      <c r="W85" s="278">
        <f t="shared" ref="W85:W148" si="144">V85*100/G85</f>
        <v>17.794486215538846</v>
      </c>
      <c r="X85" s="276">
        <f t="shared" si="136"/>
        <v>1081</v>
      </c>
      <c r="Y85" s="278">
        <f t="shared" ref="Y85:Y148" si="145">X85*100/G85</f>
        <v>90.30910609857979</v>
      </c>
      <c r="Z85" s="276"/>
      <c r="AA85" s="276"/>
      <c r="AB85" s="276">
        <f t="shared" si="136"/>
        <v>111</v>
      </c>
      <c r="AC85" s="278">
        <f t="shared" ref="AC85:AC105" si="146">AB85*100/G85</f>
        <v>9.2731829573934839</v>
      </c>
      <c r="AD85" s="276">
        <f t="shared" si="136"/>
        <v>3</v>
      </c>
      <c r="AE85" s="278">
        <f t="shared" ref="AE85" si="147">AD85*100/G85</f>
        <v>0.25062656641604009</v>
      </c>
      <c r="AF85" s="276">
        <f t="shared" si="136"/>
        <v>1</v>
      </c>
      <c r="AG85" s="278">
        <f t="shared" ref="AG85" si="148">AF85*100/G85</f>
        <v>8.3542188805346695E-2</v>
      </c>
      <c r="AH85" s="276"/>
      <c r="AI85" s="276"/>
      <c r="AJ85" s="276">
        <f t="shared" si="136"/>
        <v>1</v>
      </c>
      <c r="AK85" s="51">
        <f t="shared" ref="AK85:AK86" si="149">AJ85*100/G85</f>
        <v>8.3542188805346695E-2</v>
      </c>
      <c r="AL85" s="276">
        <f t="shared" si="136"/>
        <v>263</v>
      </c>
      <c r="AM85" s="278">
        <f t="shared" ref="AM85:AM148" si="150">AL85*100/G85</f>
        <v>21.971595655806183</v>
      </c>
      <c r="AN85" s="276">
        <f t="shared" si="136"/>
        <v>161</v>
      </c>
      <c r="AO85" s="278">
        <f t="shared" ref="AO85:AO148" si="151">AN85*100/G85</f>
        <v>13.450292397660819</v>
      </c>
      <c r="AP85" s="276">
        <f t="shared" si="136"/>
        <v>2</v>
      </c>
      <c r="AQ85" s="278">
        <f t="shared" ref="AQ85:AQ87" si="152">AP85*100/G85</f>
        <v>0.16708437761069339</v>
      </c>
      <c r="AR85" s="276">
        <f t="shared" si="136"/>
        <v>771</v>
      </c>
      <c r="AS85" s="278">
        <f t="shared" ref="AS85:AS148" si="153">AR85*100/G85</f>
        <v>64.411027568922307</v>
      </c>
      <c r="AT85" s="276">
        <f t="shared" si="136"/>
        <v>7</v>
      </c>
      <c r="AU85" s="276">
        <f t="shared" si="136"/>
        <v>2</v>
      </c>
      <c r="AV85" s="276">
        <f t="shared" si="136"/>
        <v>5</v>
      </c>
      <c r="AW85" s="276">
        <f t="shared" si="136"/>
        <v>0</v>
      </c>
      <c r="AX85" s="276">
        <f t="shared" si="136"/>
        <v>632</v>
      </c>
      <c r="AY85" s="278">
        <f t="shared" ref="AY85:AY148" si="154">AX85*100/G85</f>
        <v>52.798663324979117</v>
      </c>
      <c r="AZ85" s="276">
        <f t="shared" si="136"/>
        <v>565</v>
      </c>
      <c r="BA85" s="278">
        <f t="shared" ref="BA85:BA148" si="155">AZ85*100/G85</f>
        <v>47.201336675020883</v>
      </c>
    </row>
    <row r="86" spans="1:54" x14ac:dyDescent="0.2">
      <c r="A86" s="331"/>
      <c r="B86" s="332" t="s">
        <v>48</v>
      </c>
      <c r="C86" s="332">
        <v>10</v>
      </c>
      <c r="D86" s="333"/>
      <c r="E86" s="333">
        <f>E88+E89+E90+E91+E93+E108+E116+E125+E141</f>
        <v>10</v>
      </c>
      <c r="F86" s="333">
        <f>F88+F89+F90+F91+F93+F108+F116+F125+F141</f>
        <v>290</v>
      </c>
      <c r="G86" s="333">
        <f>G88+G89+G90+G91+G93+G108+G116+G125+G141</f>
        <v>290</v>
      </c>
      <c r="H86" s="333">
        <f>H88+H89+H90+H91+H93+H108+H116+H125+H141</f>
        <v>290</v>
      </c>
      <c r="I86" s="334">
        <f t="shared" si="137"/>
        <v>100</v>
      </c>
      <c r="J86" s="333"/>
      <c r="K86" s="335"/>
      <c r="L86" s="333">
        <f>L88+L89+L90+L91+L93+L108+L116+L125+L141</f>
        <v>209</v>
      </c>
      <c r="M86" s="334">
        <f t="shared" si="139"/>
        <v>72.068965517241381</v>
      </c>
      <c r="N86" s="333">
        <f>N88+N89+N90+N91+N93+N108+N116+N125+N141</f>
        <v>81</v>
      </c>
      <c r="O86" s="334">
        <f t="shared" si="140"/>
        <v>27.931034482758619</v>
      </c>
      <c r="P86" s="336">
        <f>P88+P89+P90+P91+P93+P108+P116+P125+P141</f>
        <v>66</v>
      </c>
      <c r="Q86" s="334">
        <f t="shared" si="141"/>
        <v>22.758620689655171</v>
      </c>
      <c r="R86" s="336">
        <f>R88+R89+R90+R91+R93+R108+R116+R125+R141</f>
        <v>113</v>
      </c>
      <c r="S86" s="334">
        <f t="shared" si="142"/>
        <v>38.96551724137931</v>
      </c>
      <c r="T86" s="336">
        <f>T88+T89+T90+T91+T93+T108+T116+T125+T141</f>
        <v>74</v>
      </c>
      <c r="U86" s="334">
        <f t="shared" si="143"/>
        <v>25.517241379310345</v>
      </c>
      <c r="V86" s="336">
        <f>V88+V89+V90+V91+V93+V108+V116+V125+V141</f>
        <v>37</v>
      </c>
      <c r="W86" s="334">
        <f t="shared" si="144"/>
        <v>12.758620689655173</v>
      </c>
      <c r="X86" s="333">
        <f>X88+X89+X90+X91+X93+X108+X116+X125+X141</f>
        <v>273</v>
      </c>
      <c r="Y86" s="334">
        <f t="shared" si="145"/>
        <v>94.137931034482762</v>
      </c>
      <c r="Z86" s="333"/>
      <c r="AA86" s="333"/>
      <c r="AB86" s="333">
        <f>AB88+AB89+AB90+AB91+AB93+AB108+AB116+AB125+AB141</f>
        <v>16</v>
      </c>
      <c r="AC86" s="334">
        <f t="shared" si="146"/>
        <v>5.5172413793103452</v>
      </c>
      <c r="AD86" s="333"/>
      <c r="AE86" s="334"/>
      <c r="AF86" s="333"/>
      <c r="AG86" s="334"/>
      <c r="AH86" s="334"/>
      <c r="AI86" s="334"/>
      <c r="AJ86" s="333">
        <f>AJ88+AJ89+AJ90+AJ91+AJ93+AJ108+AJ116+AJ125+AJ141</f>
        <v>1</v>
      </c>
      <c r="AK86" s="335">
        <f t="shared" si="149"/>
        <v>0.34482758620689657</v>
      </c>
      <c r="AL86" s="333">
        <f>AL88+AL89+AL90+AL91+AL93+AL108+AL116+AL125+AL141</f>
        <v>51</v>
      </c>
      <c r="AM86" s="334">
        <f t="shared" si="150"/>
        <v>17.586206896551722</v>
      </c>
      <c r="AN86" s="333">
        <f>AN88+AN89+AN90+AN91+AN93+AN108+AN116+AN125+AN141</f>
        <v>32</v>
      </c>
      <c r="AO86" s="334">
        <f t="shared" si="151"/>
        <v>11.03448275862069</v>
      </c>
      <c r="AP86" s="333"/>
      <c r="AQ86" s="334"/>
      <c r="AR86" s="333">
        <f>AR88+AR89+AR90+AR91+AR93+AR108+AR116+AR125+AR141</f>
        <v>207</v>
      </c>
      <c r="AS86" s="334">
        <f t="shared" si="153"/>
        <v>71.379310344827587</v>
      </c>
      <c r="AT86" s="333">
        <f>AT88+AT89+AT90+AT91+AT93+AT108+AT116+AT125+AT141</f>
        <v>4</v>
      </c>
      <c r="AU86" s="333">
        <f>AU88+AU89+AU90+AU91+AU93+AU108+AU116+AU125+AU141</f>
        <v>1</v>
      </c>
      <c r="AV86" s="333">
        <f>AV88+AV89+AV90+AV91+AV93+AV108+AV116+AV125+AV141</f>
        <v>3</v>
      </c>
      <c r="AW86" s="333">
        <f>AW88+AW89+AW90+AW91+AW93+AW108+AW116+AW125+AW141</f>
        <v>0</v>
      </c>
      <c r="AX86" s="333">
        <f>AX88+AX89+AX90+AX91+AX93+AX108+AX116+AX125+AX141+AX153</f>
        <v>151</v>
      </c>
      <c r="AY86" s="334">
        <f t="shared" si="154"/>
        <v>52.068965517241381</v>
      </c>
      <c r="AZ86" s="333">
        <f>AZ88+AZ89+AZ90+AZ91+AZ93+AZ108+AZ116+AZ125+AZ141+AZ153</f>
        <v>139</v>
      </c>
      <c r="BA86" s="334">
        <f t="shared" si="155"/>
        <v>47.931034482758619</v>
      </c>
    </row>
    <row r="87" spans="1:54" x14ac:dyDescent="0.2">
      <c r="A87" s="331"/>
      <c r="B87" s="332" t="s">
        <v>49</v>
      </c>
      <c r="C87" s="332">
        <v>37</v>
      </c>
      <c r="D87" s="333">
        <f>D92+D102+D107+D115+D124+D136+D140+D150</f>
        <v>37</v>
      </c>
      <c r="E87" s="333"/>
      <c r="F87" s="333">
        <f>F94+F102+F109+F117+F126+F136+F142+F150</f>
        <v>907</v>
      </c>
      <c r="G87" s="333">
        <f>G94+G102+G109+G117+G126+G136+G142+G150</f>
        <v>907</v>
      </c>
      <c r="H87" s="333"/>
      <c r="I87" s="334">
        <f t="shared" si="137"/>
        <v>0</v>
      </c>
      <c r="J87" s="333">
        <f>J94+J102+J109+J117+J126+J136+J142+J150</f>
        <v>907</v>
      </c>
      <c r="K87" s="335">
        <f t="shared" si="138"/>
        <v>100</v>
      </c>
      <c r="L87" s="333">
        <f>L94+L102+L109+L117+L126+L136+L142+L150</f>
        <v>547</v>
      </c>
      <c r="M87" s="334">
        <f t="shared" si="139"/>
        <v>60.308710033076075</v>
      </c>
      <c r="N87" s="333">
        <f>N94+N102+N109+N117+N126+N136+N142+N150</f>
        <v>360</v>
      </c>
      <c r="O87" s="334">
        <f t="shared" si="140"/>
        <v>39.691289966923925</v>
      </c>
      <c r="P87" s="336">
        <f>P94+P102+P109+P117+P126+P136+P142+P150</f>
        <v>198</v>
      </c>
      <c r="Q87" s="334">
        <f t="shared" si="141"/>
        <v>21.830209481808158</v>
      </c>
      <c r="R87" s="336">
        <f>R94+R102+R109+R117+R126+R136+R142+R150</f>
        <v>289</v>
      </c>
      <c r="S87" s="334">
        <f t="shared" si="142"/>
        <v>31.863285556780596</v>
      </c>
      <c r="T87" s="336">
        <f>T94+T102+T109+T117+T126+T136+T142+T150</f>
        <v>244</v>
      </c>
      <c r="U87" s="334">
        <f t="shared" si="143"/>
        <v>26.901874310915105</v>
      </c>
      <c r="V87" s="336">
        <f>V94+V102+V109+V117+V126+V136+V142+V150</f>
        <v>176</v>
      </c>
      <c r="W87" s="334">
        <f t="shared" si="144"/>
        <v>19.404630650496141</v>
      </c>
      <c r="X87" s="333">
        <f>X94+X102+X109+X117+X126+X136+X142+X150</f>
        <v>808</v>
      </c>
      <c r="Y87" s="334">
        <f t="shared" si="145"/>
        <v>89.084895259095916</v>
      </c>
      <c r="Z87" s="333"/>
      <c r="AA87" s="333"/>
      <c r="AB87" s="333">
        <f>AB94+AB102+AB109+AB117+AB126+AB136+AB142+AB150</f>
        <v>95</v>
      </c>
      <c r="AC87" s="334">
        <f t="shared" si="146"/>
        <v>10.474090407938258</v>
      </c>
      <c r="AD87" s="333">
        <f>AD94+AD102+AD109+AD117+AD126+AD136+AD142+AD150</f>
        <v>3</v>
      </c>
      <c r="AE87" s="334">
        <f>AD87*100/G87</f>
        <v>0.33076074972436603</v>
      </c>
      <c r="AF87" s="333">
        <f>AF94+AF102+AF109+AF117+AF126+AF136+AF142+AF150</f>
        <v>1</v>
      </c>
      <c r="AG87" s="334">
        <f>AF87*100/G87</f>
        <v>0.11025358324145534</v>
      </c>
      <c r="AH87" s="334"/>
      <c r="AI87" s="334"/>
      <c r="AJ87" s="333"/>
      <c r="AK87" s="335"/>
      <c r="AL87" s="333">
        <f>AL94+AL102+AL109+AL117+AL126+AL136+AL142+AL150</f>
        <v>212</v>
      </c>
      <c r="AM87" s="334">
        <f t="shared" si="150"/>
        <v>23.373759647188535</v>
      </c>
      <c r="AN87" s="333">
        <f>AN94+AN102+AN109+AN117+AN126+AN136+AN142+AN150</f>
        <v>129</v>
      </c>
      <c r="AO87" s="334">
        <f t="shared" si="151"/>
        <v>14.222712238147739</v>
      </c>
      <c r="AP87" s="333">
        <f>AP94+AP102+AP109+AP117+AP126+AP136+AP142+AP150</f>
        <v>2</v>
      </c>
      <c r="AQ87" s="334">
        <f t="shared" si="152"/>
        <v>0.22050716648291069</v>
      </c>
      <c r="AR87" s="333">
        <f>AR94+AR102+AR109+AR117+AR126+AR136+AR142+AR150</f>
        <v>564</v>
      </c>
      <c r="AS87" s="334">
        <f t="shared" si="153"/>
        <v>62.183020948180818</v>
      </c>
      <c r="AT87" s="333">
        <f>AT94+AT102+AT109+AT117+AT126+AT136+AT142+AT150</f>
        <v>3</v>
      </c>
      <c r="AU87" s="333">
        <f t="shared" ref="AU87:AW87" si="156">AU94+AU102+AU109+AU117+AU126+AU136+AU142+AU150</f>
        <v>1</v>
      </c>
      <c r="AV87" s="333">
        <f t="shared" si="156"/>
        <v>2</v>
      </c>
      <c r="AW87" s="333">
        <f t="shared" si="156"/>
        <v>0</v>
      </c>
      <c r="AX87" s="333">
        <f>AX94+AX102+AX109+AX117+AX126+AX136+AX142+AX150</f>
        <v>481</v>
      </c>
      <c r="AY87" s="334">
        <f t="shared" si="154"/>
        <v>53.031973539140019</v>
      </c>
      <c r="AZ87" s="333">
        <f>AZ94+AZ102+AZ109+AZ117+AZ126+AZ136+AZ142+AZ150</f>
        <v>426</v>
      </c>
      <c r="BA87" s="334">
        <f t="shared" si="155"/>
        <v>46.968026460859981</v>
      </c>
    </row>
    <row r="88" spans="1:54" ht="25.5" x14ac:dyDescent="0.2">
      <c r="A88" s="160">
        <v>1</v>
      </c>
      <c r="B88" s="160" t="s">
        <v>147</v>
      </c>
      <c r="C88" s="89" t="s">
        <v>391</v>
      </c>
      <c r="D88" s="337"/>
      <c r="E88" s="32">
        <v>1</v>
      </c>
      <c r="F88" s="32">
        <v>41</v>
      </c>
      <c r="G88" s="32">
        <v>41</v>
      </c>
      <c r="H88" s="43">
        <v>41</v>
      </c>
      <c r="I88" s="32">
        <v>100</v>
      </c>
      <c r="J88" s="32"/>
      <c r="K88" s="27"/>
      <c r="L88" s="32">
        <v>29</v>
      </c>
      <c r="M88" s="27">
        <f>L88*100/G88</f>
        <v>70.731707317073173</v>
      </c>
      <c r="N88" s="32">
        <v>12</v>
      </c>
      <c r="O88" s="27">
        <f>N88*100/G88</f>
        <v>29.26829268292683</v>
      </c>
      <c r="P88" s="32">
        <v>13</v>
      </c>
      <c r="Q88" s="27">
        <f>P88*100/G88</f>
        <v>31.707317073170731</v>
      </c>
      <c r="R88" s="32">
        <v>21</v>
      </c>
      <c r="S88" s="27">
        <f>R88*100/G88</f>
        <v>51.219512195121951</v>
      </c>
      <c r="T88" s="32">
        <v>6</v>
      </c>
      <c r="U88" s="27">
        <f>T88*100/G88</f>
        <v>14.634146341463415</v>
      </c>
      <c r="V88" s="32">
        <v>1</v>
      </c>
      <c r="W88" s="27">
        <f>V88*100/G88</f>
        <v>2.4390243902439024</v>
      </c>
      <c r="X88" s="32">
        <v>38</v>
      </c>
      <c r="Y88" s="27">
        <f>X88*100/G88</f>
        <v>92.682926829268297</v>
      </c>
      <c r="Z88" s="160"/>
      <c r="AA88" s="204"/>
      <c r="AB88" s="32">
        <v>2</v>
      </c>
      <c r="AC88" s="27">
        <f>AB88*100/G88</f>
        <v>4.8780487804878048</v>
      </c>
      <c r="AD88" s="32"/>
      <c r="AE88" s="27"/>
      <c r="AF88" s="32"/>
      <c r="AG88" s="27"/>
      <c r="AH88" s="27"/>
      <c r="AI88" s="27"/>
      <c r="AJ88" s="32">
        <v>1</v>
      </c>
      <c r="AK88" s="27">
        <f>AJ88*100/G88</f>
        <v>2.4390243902439024</v>
      </c>
      <c r="AL88" s="32">
        <v>4</v>
      </c>
      <c r="AM88" s="27">
        <f>AL88*100/G88</f>
        <v>9.7560975609756095</v>
      </c>
      <c r="AN88" s="32">
        <v>1</v>
      </c>
      <c r="AO88" s="27">
        <f>AN88*100/G88</f>
        <v>2.4390243902439024</v>
      </c>
      <c r="AP88" s="43"/>
      <c r="AQ88" s="27"/>
      <c r="AR88" s="32">
        <v>36</v>
      </c>
      <c r="AS88" s="211">
        <f>AR88*100/G88</f>
        <v>87.804878048780495</v>
      </c>
      <c r="AT88" s="43"/>
      <c r="AU88" s="43"/>
      <c r="AV88" s="43"/>
      <c r="AW88" s="145"/>
      <c r="AX88" s="43">
        <v>18</v>
      </c>
      <c r="AY88" s="29">
        <f>AX88*100/G88</f>
        <v>43.902439024390247</v>
      </c>
      <c r="AZ88" s="43">
        <v>23</v>
      </c>
      <c r="BA88" s="29">
        <f>AZ88*100/G88</f>
        <v>56.097560975609753</v>
      </c>
      <c r="BB88" s="269"/>
    </row>
    <row r="89" spans="1:54" ht="25.5" x14ac:dyDescent="0.2">
      <c r="A89" s="163">
        <v>2</v>
      </c>
      <c r="B89" s="90" t="s">
        <v>148</v>
      </c>
      <c r="C89" s="338" t="s">
        <v>149</v>
      </c>
      <c r="D89" s="23"/>
      <c r="E89" s="140">
        <v>1</v>
      </c>
      <c r="F89" s="140">
        <v>31</v>
      </c>
      <c r="G89" s="140">
        <v>31</v>
      </c>
      <c r="H89" s="140">
        <v>31</v>
      </c>
      <c r="I89" s="141">
        <f t="shared" si="137"/>
        <v>100</v>
      </c>
      <c r="J89" s="140"/>
      <c r="K89" s="58"/>
      <c r="L89" s="140">
        <v>22</v>
      </c>
      <c r="M89" s="141">
        <f t="shared" si="139"/>
        <v>70.967741935483872</v>
      </c>
      <c r="N89" s="140">
        <v>9</v>
      </c>
      <c r="O89" s="142">
        <f t="shared" si="140"/>
        <v>29.032258064516128</v>
      </c>
      <c r="P89" s="140">
        <v>8</v>
      </c>
      <c r="Q89" s="141">
        <f t="shared" si="141"/>
        <v>25.806451612903224</v>
      </c>
      <c r="R89" s="140">
        <v>11</v>
      </c>
      <c r="S89" s="141">
        <f t="shared" si="142"/>
        <v>35.483870967741936</v>
      </c>
      <c r="T89" s="140">
        <v>8</v>
      </c>
      <c r="U89" s="141">
        <f t="shared" si="143"/>
        <v>25.806451612903224</v>
      </c>
      <c r="V89" s="140">
        <v>4</v>
      </c>
      <c r="W89" s="141">
        <f t="shared" si="144"/>
        <v>12.903225806451612</v>
      </c>
      <c r="X89" s="140">
        <v>31</v>
      </c>
      <c r="Y89" s="141">
        <f t="shared" si="145"/>
        <v>100</v>
      </c>
      <c r="Z89" s="140"/>
      <c r="AA89" s="58"/>
      <c r="AB89" s="140"/>
      <c r="AC89" s="141"/>
      <c r="AD89" s="140"/>
      <c r="AE89" s="141"/>
      <c r="AF89" s="140"/>
      <c r="AG89" s="58"/>
      <c r="AH89" s="58"/>
      <c r="AI89" s="58"/>
      <c r="AJ89" s="140"/>
      <c r="AK89" s="58"/>
      <c r="AL89" s="140">
        <v>9</v>
      </c>
      <c r="AM89" s="141">
        <f t="shared" ref="AM89:AM90" si="157">AL89*100/G89</f>
        <v>29.032258064516128</v>
      </c>
      <c r="AN89" s="140">
        <v>3</v>
      </c>
      <c r="AO89" s="141">
        <f t="shared" si="151"/>
        <v>9.67741935483871</v>
      </c>
      <c r="AP89" s="140"/>
      <c r="AQ89" s="141"/>
      <c r="AR89" s="140">
        <v>19</v>
      </c>
      <c r="AS89" s="141">
        <f t="shared" si="153"/>
        <v>61.29032258064516</v>
      </c>
      <c r="AT89" s="143"/>
      <c r="AU89" s="144"/>
      <c r="AV89" s="144"/>
      <c r="AW89" s="143"/>
      <c r="AX89" s="59">
        <v>15</v>
      </c>
      <c r="AY89" s="141">
        <f t="shared" si="154"/>
        <v>48.387096774193552</v>
      </c>
      <c r="AZ89" s="59">
        <v>16</v>
      </c>
      <c r="BA89" s="141">
        <f t="shared" si="155"/>
        <v>51.612903225806448</v>
      </c>
      <c r="BB89" s="269"/>
    </row>
    <row r="90" spans="1:54" ht="25.5" x14ac:dyDescent="0.2">
      <c r="A90" s="160">
        <v>3</v>
      </c>
      <c r="B90" s="160" t="s">
        <v>150</v>
      </c>
      <c r="C90" s="89" t="s">
        <v>151</v>
      </c>
      <c r="D90" s="8"/>
      <c r="E90" s="8">
        <v>1</v>
      </c>
      <c r="F90" s="8">
        <v>31</v>
      </c>
      <c r="G90" s="8">
        <v>31</v>
      </c>
      <c r="H90" s="8">
        <v>31</v>
      </c>
      <c r="I90" s="8">
        <v>100</v>
      </c>
      <c r="J90" s="8"/>
      <c r="K90" s="88"/>
      <c r="L90" s="3">
        <v>22</v>
      </c>
      <c r="M90" s="22">
        <f t="shared" si="139"/>
        <v>70.967741935483872</v>
      </c>
      <c r="N90" s="3">
        <v>9</v>
      </c>
      <c r="O90" s="22">
        <f t="shared" si="140"/>
        <v>29.032258064516128</v>
      </c>
      <c r="P90" s="3">
        <v>10</v>
      </c>
      <c r="Q90" s="22">
        <f t="shared" si="141"/>
        <v>32.258064516129032</v>
      </c>
      <c r="R90" s="3">
        <v>13</v>
      </c>
      <c r="S90" s="22">
        <f t="shared" si="142"/>
        <v>41.935483870967744</v>
      </c>
      <c r="T90" s="3">
        <v>6</v>
      </c>
      <c r="U90" s="22">
        <f t="shared" si="143"/>
        <v>19.35483870967742</v>
      </c>
      <c r="V90" s="3">
        <v>2</v>
      </c>
      <c r="W90" s="22">
        <f t="shared" si="144"/>
        <v>6.4516129032258061</v>
      </c>
      <c r="X90" s="3">
        <v>31</v>
      </c>
      <c r="Y90" s="22">
        <f t="shared" si="145"/>
        <v>100</v>
      </c>
      <c r="Z90" s="414"/>
      <c r="AA90" s="11"/>
      <c r="AB90" s="3"/>
      <c r="AC90" s="22"/>
      <c r="AD90" s="3"/>
      <c r="AE90" s="22"/>
      <c r="AF90" s="3"/>
      <c r="AG90" s="22"/>
      <c r="AH90" s="22"/>
      <c r="AI90" s="22"/>
      <c r="AJ90" s="3"/>
      <c r="AK90" s="22"/>
      <c r="AL90" s="3">
        <v>4</v>
      </c>
      <c r="AM90" s="22">
        <f t="shared" si="157"/>
        <v>12.903225806451612</v>
      </c>
      <c r="AN90" s="3">
        <v>5</v>
      </c>
      <c r="AO90" s="22">
        <f t="shared" si="151"/>
        <v>16.129032258064516</v>
      </c>
      <c r="AP90" s="3"/>
      <c r="AQ90" s="22"/>
      <c r="AR90" s="3">
        <v>22</v>
      </c>
      <c r="AS90" s="206">
        <f t="shared" si="153"/>
        <v>70.967741935483872</v>
      </c>
      <c r="AT90" s="12"/>
      <c r="AU90" s="24"/>
      <c r="AV90" s="24"/>
      <c r="AW90" s="185"/>
      <c r="AX90" s="8">
        <v>16</v>
      </c>
      <c r="AY90" s="14">
        <f t="shared" si="154"/>
        <v>51.612903225806448</v>
      </c>
      <c r="AZ90" s="8">
        <v>15</v>
      </c>
      <c r="BA90" s="14">
        <f t="shared" si="155"/>
        <v>48.387096774193552</v>
      </c>
    </row>
    <row r="91" spans="1:54" ht="25.5" x14ac:dyDescent="0.2">
      <c r="A91" s="160">
        <v>4</v>
      </c>
      <c r="B91" s="160" t="s">
        <v>152</v>
      </c>
      <c r="C91" s="89" t="s">
        <v>153</v>
      </c>
      <c r="D91" s="66"/>
      <c r="E91" s="66">
        <v>1</v>
      </c>
      <c r="F91" s="66">
        <v>31</v>
      </c>
      <c r="G91" s="66">
        <v>31</v>
      </c>
      <c r="H91" s="66">
        <v>31</v>
      </c>
      <c r="I91" s="29">
        <f t="shared" si="137"/>
        <v>100</v>
      </c>
      <c r="J91" s="66"/>
      <c r="K91" s="27"/>
      <c r="L91" s="7">
        <v>22</v>
      </c>
      <c r="M91" s="29">
        <f t="shared" si="139"/>
        <v>70.967741935483872</v>
      </c>
      <c r="N91" s="7">
        <v>9</v>
      </c>
      <c r="O91" s="70">
        <f t="shared" si="140"/>
        <v>29.032258064516128</v>
      </c>
      <c r="P91" s="7">
        <v>6</v>
      </c>
      <c r="Q91" s="29">
        <f t="shared" si="141"/>
        <v>19.35483870967742</v>
      </c>
      <c r="R91" s="7">
        <v>12</v>
      </c>
      <c r="S91" s="29">
        <f t="shared" si="142"/>
        <v>38.70967741935484</v>
      </c>
      <c r="T91" s="7">
        <v>9</v>
      </c>
      <c r="U91" s="29">
        <f t="shared" si="143"/>
        <v>29.032258064516128</v>
      </c>
      <c r="V91" s="7">
        <v>4</v>
      </c>
      <c r="W91" s="29">
        <f t="shared" si="144"/>
        <v>12.903225806451612</v>
      </c>
      <c r="X91" s="7">
        <v>31</v>
      </c>
      <c r="Y91" s="29">
        <f t="shared" si="145"/>
        <v>100</v>
      </c>
      <c r="Z91" s="7"/>
      <c r="AA91" s="27"/>
      <c r="AB91" s="7"/>
      <c r="AC91" s="29"/>
      <c r="AD91" s="7"/>
      <c r="AE91" s="29"/>
      <c r="AF91" s="7"/>
      <c r="AG91" s="27"/>
      <c r="AH91" s="27"/>
      <c r="AI91" s="27"/>
      <c r="AJ91" s="7"/>
      <c r="AK91" s="27"/>
      <c r="AL91" s="7">
        <v>2</v>
      </c>
      <c r="AM91" s="29">
        <f t="shared" si="150"/>
        <v>6.4516129032258061</v>
      </c>
      <c r="AN91" s="7">
        <v>7</v>
      </c>
      <c r="AO91" s="29">
        <f t="shared" si="151"/>
        <v>22.580645161290324</v>
      </c>
      <c r="AP91" s="7"/>
      <c r="AQ91" s="29"/>
      <c r="AR91" s="7">
        <v>22</v>
      </c>
      <c r="AS91" s="29">
        <f t="shared" si="153"/>
        <v>70.967741935483872</v>
      </c>
      <c r="AT91" s="4"/>
      <c r="AU91" s="158"/>
      <c r="AV91" s="158"/>
      <c r="AW91" s="158"/>
      <c r="AX91" s="43">
        <v>22</v>
      </c>
      <c r="AY91" s="29">
        <f t="shared" si="154"/>
        <v>70.967741935483872</v>
      </c>
      <c r="AZ91" s="43">
        <v>9</v>
      </c>
      <c r="BA91" s="29">
        <f t="shared" si="155"/>
        <v>29.032258064516128</v>
      </c>
      <c r="BB91" s="269"/>
    </row>
    <row r="92" spans="1:54" x14ac:dyDescent="0.2">
      <c r="A92" s="36"/>
      <c r="B92" s="36" t="s">
        <v>87</v>
      </c>
      <c r="C92" s="36">
        <f>C93+C94</f>
        <v>7</v>
      </c>
      <c r="D92" s="6">
        <f>D93+D94</f>
        <v>6</v>
      </c>
      <c r="E92" s="6"/>
      <c r="F92" s="6">
        <v>167</v>
      </c>
      <c r="G92" s="6">
        <v>167</v>
      </c>
      <c r="H92" s="339">
        <v>31</v>
      </c>
      <c r="I92" s="41">
        <f t="shared" si="137"/>
        <v>18.562874251497007</v>
      </c>
      <c r="J92" s="42">
        <v>136</v>
      </c>
      <c r="K92" s="28">
        <f t="shared" si="138"/>
        <v>81.437125748502993</v>
      </c>
      <c r="L92" s="6">
        <f>L93+L94</f>
        <v>103</v>
      </c>
      <c r="M92" s="41">
        <f t="shared" si="139"/>
        <v>61.67664670658683</v>
      </c>
      <c r="N92" s="6">
        <f>N93+N94</f>
        <v>64</v>
      </c>
      <c r="O92" s="340">
        <f t="shared" si="140"/>
        <v>38.32335329341317</v>
      </c>
      <c r="P92" s="6">
        <f>P93+P94</f>
        <v>23</v>
      </c>
      <c r="Q92" s="41">
        <f t="shared" si="141"/>
        <v>13.77245508982036</v>
      </c>
      <c r="R92" s="6">
        <f>R93+R94</f>
        <v>42</v>
      </c>
      <c r="S92" s="41">
        <f t="shared" si="142"/>
        <v>25.149700598802394</v>
      </c>
      <c r="T92" s="6">
        <f>T93+T94</f>
        <v>61</v>
      </c>
      <c r="U92" s="41">
        <f t="shared" si="143"/>
        <v>36.526946107784433</v>
      </c>
      <c r="V92" s="6">
        <f>V93+V94</f>
        <v>41</v>
      </c>
      <c r="W92" s="41">
        <f t="shared" si="144"/>
        <v>24.550898203592816</v>
      </c>
      <c r="X92" s="6">
        <f>X93+X94</f>
        <v>167</v>
      </c>
      <c r="Y92" s="41">
        <f t="shared" si="145"/>
        <v>100</v>
      </c>
      <c r="Z92" s="6"/>
      <c r="AA92" s="6"/>
      <c r="AB92" s="6"/>
      <c r="AC92" s="41"/>
      <c r="AD92" s="6"/>
      <c r="AE92" s="41"/>
      <c r="AF92" s="6"/>
      <c r="AG92" s="6"/>
      <c r="AH92" s="6"/>
      <c r="AI92" s="6"/>
      <c r="AJ92" s="6"/>
      <c r="AK92" s="6"/>
      <c r="AL92" s="6">
        <f>AL93+AL94</f>
        <v>49</v>
      </c>
      <c r="AM92" s="41">
        <f t="shared" si="150"/>
        <v>29.341317365269461</v>
      </c>
      <c r="AN92" s="6">
        <f>AN93+AN94</f>
        <v>11</v>
      </c>
      <c r="AO92" s="41">
        <f t="shared" si="151"/>
        <v>6.5868263473053892</v>
      </c>
      <c r="AP92" s="6"/>
      <c r="AQ92" s="41"/>
      <c r="AR92" s="6">
        <f>AR93+AR94</f>
        <v>107</v>
      </c>
      <c r="AS92" s="41">
        <f t="shared" si="153"/>
        <v>64.071856287425149</v>
      </c>
      <c r="AT92" s="6"/>
      <c r="AU92" s="6"/>
      <c r="AV92" s="6"/>
      <c r="AW92" s="6"/>
      <c r="AX92" s="6">
        <f>AX93+AX94</f>
        <v>94</v>
      </c>
      <c r="AY92" s="41">
        <f t="shared" si="154"/>
        <v>56.287425149700596</v>
      </c>
      <c r="AZ92" s="6">
        <f>AZ93+AZ94</f>
        <v>73</v>
      </c>
      <c r="BA92" s="41">
        <f t="shared" si="155"/>
        <v>43.712574850299404</v>
      </c>
      <c r="BB92" s="269"/>
    </row>
    <row r="93" spans="1:54" x14ac:dyDescent="0.2">
      <c r="A93" s="36"/>
      <c r="B93" s="36" t="s">
        <v>48</v>
      </c>
      <c r="C93" s="36">
        <v>1</v>
      </c>
      <c r="D93" s="6"/>
      <c r="E93" s="6">
        <v>1</v>
      </c>
      <c r="F93" s="6">
        <f>F95</f>
        <v>31</v>
      </c>
      <c r="G93" s="6">
        <f>G95</f>
        <v>31</v>
      </c>
      <c r="H93" s="6">
        <f>H95</f>
        <v>31</v>
      </c>
      <c r="I93" s="41">
        <f t="shared" si="137"/>
        <v>100</v>
      </c>
      <c r="J93" s="6"/>
      <c r="K93" s="28">
        <f t="shared" si="138"/>
        <v>0</v>
      </c>
      <c r="L93" s="6">
        <f>L95</f>
        <v>21</v>
      </c>
      <c r="M93" s="41">
        <f t="shared" si="139"/>
        <v>67.741935483870961</v>
      </c>
      <c r="N93" s="6">
        <f>N95</f>
        <v>10</v>
      </c>
      <c r="O93" s="340">
        <f t="shared" si="140"/>
        <v>32.258064516129032</v>
      </c>
      <c r="P93" s="6">
        <f>P95</f>
        <v>5</v>
      </c>
      <c r="Q93" s="41">
        <f t="shared" si="141"/>
        <v>16.129032258064516</v>
      </c>
      <c r="R93" s="6">
        <f t="shared" ref="Q93:W93" si="158">R95</f>
        <v>6</v>
      </c>
      <c r="S93" s="41">
        <f t="shared" si="142"/>
        <v>19.35483870967742</v>
      </c>
      <c r="T93" s="6">
        <f t="shared" si="158"/>
        <v>12</v>
      </c>
      <c r="U93" s="41">
        <f t="shared" si="143"/>
        <v>38.70967741935484</v>
      </c>
      <c r="V93" s="6">
        <f t="shared" si="158"/>
        <v>8</v>
      </c>
      <c r="W93" s="41">
        <f t="shared" si="144"/>
        <v>25.806451612903224</v>
      </c>
      <c r="X93" s="6">
        <f>X95</f>
        <v>31</v>
      </c>
      <c r="Y93" s="41">
        <f t="shared" si="145"/>
        <v>100</v>
      </c>
      <c r="Z93" s="6"/>
      <c r="AA93" s="6"/>
      <c r="AB93" s="6"/>
      <c r="AC93" s="41"/>
      <c r="AD93" s="6"/>
      <c r="AE93" s="41"/>
      <c r="AF93" s="6"/>
      <c r="AG93" s="41"/>
      <c r="AH93" s="6"/>
      <c r="AI93" s="6"/>
      <c r="AJ93" s="6"/>
      <c r="AK93" s="6"/>
      <c r="AL93" s="6">
        <f>AL95</f>
        <v>3</v>
      </c>
      <c r="AM93" s="41">
        <f t="shared" si="150"/>
        <v>9.67741935483871</v>
      </c>
      <c r="AN93" s="6">
        <f>AN95</f>
        <v>1</v>
      </c>
      <c r="AO93" s="41">
        <f t="shared" si="151"/>
        <v>3.225806451612903</v>
      </c>
      <c r="AP93" s="6"/>
      <c r="AQ93" s="41"/>
      <c r="AR93" s="6">
        <f>AR95</f>
        <v>27</v>
      </c>
      <c r="AS93" s="41">
        <f t="shared" si="153"/>
        <v>87.096774193548384</v>
      </c>
      <c r="AT93" s="6"/>
      <c r="AU93" s="6"/>
      <c r="AV93" s="6"/>
      <c r="AW93" s="6"/>
      <c r="AX93" s="6">
        <v>9</v>
      </c>
      <c r="AY93" s="41">
        <f t="shared" si="154"/>
        <v>29.032258064516128</v>
      </c>
      <c r="AZ93" s="6">
        <v>22</v>
      </c>
      <c r="BA93" s="41">
        <f t="shared" si="155"/>
        <v>70.967741935483872</v>
      </c>
      <c r="BB93" s="269"/>
    </row>
    <row r="94" spans="1:54" x14ac:dyDescent="0.2">
      <c r="A94" s="36"/>
      <c r="B94" s="36" t="s">
        <v>49</v>
      </c>
      <c r="C94" s="36">
        <v>6</v>
      </c>
      <c r="D94" s="6">
        <v>6</v>
      </c>
      <c r="E94" s="6"/>
      <c r="F94" s="6">
        <f>F96+F97+F98+F99+F100+F101</f>
        <v>136</v>
      </c>
      <c r="G94" s="6">
        <f>G96+G97+G98+G99+G100+G101</f>
        <v>136</v>
      </c>
      <c r="H94" s="6"/>
      <c r="I94" s="41">
        <f t="shared" si="137"/>
        <v>0</v>
      </c>
      <c r="J94" s="6">
        <f>J96+J97+J98+J99+J100+J101</f>
        <v>136</v>
      </c>
      <c r="K94" s="28">
        <f t="shared" si="138"/>
        <v>100</v>
      </c>
      <c r="L94" s="6">
        <f>L96+L97+L98+L99+L100+L101</f>
        <v>82</v>
      </c>
      <c r="M94" s="41">
        <f t="shared" si="139"/>
        <v>60.294117647058826</v>
      </c>
      <c r="N94" s="6">
        <f>N96+N97+N98+N99+N100+N101</f>
        <v>54</v>
      </c>
      <c r="O94" s="340">
        <f t="shared" si="140"/>
        <v>39.705882352941174</v>
      </c>
      <c r="P94" s="6">
        <f>P96+P97+P98+P99+P100+P101</f>
        <v>18</v>
      </c>
      <c r="Q94" s="41">
        <f t="shared" si="141"/>
        <v>13.235294117647058</v>
      </c>
      <c r="R94" s="6">
        <f t="shared" ref="Q94:W94" si="159">R96+R97+R98+R99+R100+R101</f>
        <v>36</v>
      </c>
      <c r="S94" s="41">
        <f t="shared" si="142"/>
        <v>26.470588235294116</v>
      </c>
      <c r="T94" s="6">
        <f t="shared" si="159"/>
        <v>49</v>
      </c>
      <c r="U94" s="41">
        <f t="shared" si="143"/>
        <v>36.029411764705884</v>
      </c>
      <c r="V94" s="6">
        <f t="shared" si="159"/>
        <v>33</v>
      </c>
      <c r="W94" s="41">
        <f t="shared" si="144"/>
        <v>24.264705882352942</v>
      </c>
      <c r="X94" s="6">
        <f>X96+X97+X98+X99+X100+X101</f>
        <v>136</v>
      </c>
      <c r="Y94" s="41">
        <f t="shared" si="145"/>
        <v>100</v>
      </c>
      <c r="Z94" s="6"/>
      <c r="AA94" s="6"/>
      <c r="AB94" s="6"/>
      <c r="AC94" s="41"/>
      <c r="AD94" s="6"/>
      <c r="AE94" s="41"/>
      <c r="AF94" s="6"/>
      <c r="AG94" s="41"/>
      <c r="AH94" s="6"/>
      <c r="AI94" s="6"/>
      <c r="AJ94" s="6"/>
      <c r="AK94" s="6"/>
      <c r="AL94" s="6">
        <f>AL96+AL97+AL98+AL99+AL100+AL101</f>
        <v>46</v>
      </c>
      <c r="AM94" s="41">
        <f t="shared" si="150"/>
        <v>33.823529411764703</v>
      </c>
      <c r="AN94" s="6">
        <f>AN96+AN97+AN98+AN99+AN100+AN101</f>
        <v>10</v>
      </c>
      <c r="AO94" s="41">
        <f t="shared" si="151"/>
        <v>7.3529411764705879</v>
      </c>
      <c r="AP94" s="6"/>
      <c r="AQ94" s="41"/>
      <c r="AR94" s="6">
        <f>AR96+AR97+AR98+AR99+AR100+AR101</f>
        <v>80</v>
      </c>
      <c r="AS94" s="41">
        <f t="shared" si="153"/>
        <v>58.823529411764703</v>
      </c>
      <c r="AT94" s="6"/>
      <c r="AU94" s="6"/>
      <c r="AV94" s="6"/>
      <c r="AW94" s="6"/>
      <c r="AX94" s="6">
        <f>AX96+AX97+AX98+AX99+AX100+AX101</f>
        <v>85</v>
      </c>
      <c r="AY94" s="41">
        <f t="shared" si="154"/>
        <v>62.5</v>
      </c>
      <c r="AZ94" s="6">
        <f>AZ96+AZ97+AZ98+AZ99+AZ100+AZ101</f>
        <v>51</v>
      </c>
      <c r="BA94" s="41">
        <f t="shared" si="155"/>
        <v>37.5</v>
      </c>
      <c r="BB94" s="269"/>
    </row>
    <row r="95" spans="1:54" ht="25.5" x14ac:dyDescent="0.2">
      <c r="A95" s="160">
        <v>1</v>
      </c>
      <c r="B95" s="198" t="s">
        <v>154</v>
      </c>
      <c r="C95" s="307" t="s">
        <v>155</v>
      </c>
      <c r="D95" s="64"/>
      <c r="E95" s="64">
        <v>1</v>
      </c>
      <c r="F95" s="64">
        <v>31</v>
      </c>
      <c r="G95" s="64">
        <v>31</v>
      </c>
      <c r="H95" s="64">
        <v>31</v>
      </c>
      <c r="I95" s="29">
        <f t="shared" si="137"/>
        <v>100</v>
      </c>
      <c r="J95" s="69"/>
      <c r="K95" s="27"/>
      <c r="L95" s="7">
        <v>21</v>
      </c>
      <c r="M95" s="29">
        <f t="shared" si="139"/>
        <v>67.741935483870961</v>
      </c>
      <c r="N95" s="20">
        <v>10</v>
      </c>
      <c r="O95" s="70">
        <f t="shared" si="140"/>
        <v>32.258064516129032</v>
      </c>
      <c r="P95" s="7">
        <v>5</v>
      </c>
      <c r="Q95" s="29">
        <f t="shared" si="141"/>
        <v>16.129032258064516</v>
      </c>
      <c r="R95" s="7">
        <v>6</v>
      </c>
      <c r="S95" s="29">
        <f t="shared" si="142"/>
        <v>19.35483870967742</v>
      </c>
      <c r="T95" s="7">
        <v>12</v>
      </c>
      <c r="U95" s="29">
        <f t="shared" si="143"/>
        <v>38.70967741935484</v>
      </c>
      <c r="V95" s="7">
        <v>8</v>
      </c>
      <c r="W95" s="29">
        <f t="shared" si="144"/>
        <v>25.806451612903224</v>
      </c>
      <c r="X95" s="7">
        <v>31</v>
      </c>
      <c r="Y95" s="29">
        <f t="shared" si="145"/>
        <v>100</v>
      </c>
      <c r="Z95" s="40"/>
      <c r="AA95" s="40"/>
      <c r="AB95" s="40"/>
      <c r="AC95" s="29"/>
      <c r="AD95" s="40"/>
      <c r="AE95" s="29"/>
      <c r="AF95" s="40"/>
      <c r="AG95" s="40"/>
      <c r="AH95" s="40"/>
      <c r="AI95" s="40"/>
      <c r="AJ95" s="40"/>
      <c r="AK95" s="40"/>
      <c r="AL95" s="7">
        <v>3</v>
      </c>
      <c r="AM95" s="29">
        <f t="shared" si="150"/>
        <v>9.67741935483871</v>
      </c>
      <c r="AN95" s="7">
        <v>1</v>
      </c>
      <c r="AO95" s="29">
        <f t="shared" si="151"/>
        <v>3.225806451612903</v>
      </c>
      <c r="AP95" s="7"/>
      <c r="AQ95" s="29"/>
      <c r="AR95" s="7">
        <v>27</v>
      </c>
      <c r="AS95" s="29">
        <f t="shared" si="153"/>
        <v>87.096774193548384</v>
      </c>
      <c r="AT95" s="43"/>
      <c r="AU95" s="43"/>
      <c r="AV95" s="43"/>
      <c r="AW95" s="43"/>
      <c r="AX95" s="43">
        <v>9</v>
      </c>
      <c r="AY95" s="29">
        <f t="shared" si="154"/>
        <v>29.032258064516128</v>
      </c>
      <c r="AZ95" s="43">
        <v>22</v>
      </c>
      <c r="BA95" s="29">
        <f t="shared" si="155"/>
        <v>70.967741935483872</v>
      </c>
      <c r="BB95" s="269"/>
    </row>
    <row r="96" spans="1:54" x14ac:dyDescent="0.2">
      <c r="A96" s="160">
        <v>2</v>
      </c>
      <c r="B96" s="198"/>
      <c r="C96" s="63" t="s">
        <v>156</v>
      </c>
      <c r="D96" s="64">
        <v>1</v>
      </c>
      <c r="E96" s="64"/>
      <c r="F96" s="64">
        <v>21</v>
      </c>
      <c r="G96" s="64">
        <v>21</v>
      </c>
      <c r="H96" s="64"/>
      <c r="I96" s="29"/>
      <c r="J96" s="208">
        <v>21</v>
      </c>
      <c r="K96" s="27">
        <f t="shared" ref="K96:K101" si="160">J96*100/G96</f>
        <v>100</v>
      </c>
      <c r="L96" s="7">
        <v>13</v>
      </c>
      <c r="M96" s="29">
        <f t="shared" si="139"/>
        <v>61.904761904761905</v>
      </c>
      <c r="N96" s="20">
        <v>8</v>
      </c>
      <c r="O96" s="70">
        <f t="shared" si="140"/>
        <v>38.095238095238095</v>
      </c>
      <c r="P96" s="7">
        <v>3</v>
      </c>
      <c r="Q96" s="29">
        <f t="shared" si="141"/>
        <v>14.285714285714286</v>
      </c>
      <c r="R96" s="7">
        <v>4</v>
      </c>
      <c r="S96" s="29">
        <f t="shared" si="142"/>
        <v>19.047619047619047</v>
      </c>
      <c r="T96" s="7">
        <v>9</v>
      </c>
      <c r="U96" s="29">
        <f t="shared" si="143"/>
        <v>42.857142857142854</v>
      </c>
      <c r="V96" s="7">
        <v>5</v>
      </c>
      <c r="W96" s="29">
        <f t="shared" si="144"/>
        <v>23.80952380952381</v>
      </c>
      <c r="X96" s="7">
        <v>21</v>
      </c>
      <c r="Y96" s="29">
        <f t="shared" si="145"/>
        <v>100</v>
      </c>
      <c r="Z96" s="40"/>
      <c r="AA96" s="40"/>
      <c r="AB96" s="40"/>
      <c r="AC96" s="29"/>
      <c r="AD96" s="40"/>
      <c r="AE96" s="29"/>
      <c r="AF96" s="40"/>
      <c r="AG96" s="40"/>
      <c r="AH96" s="40"/>
      <c r="AI96" s="40"/>
      <c r="AJ96" s="40"/>
      <c r="AK96" s="40"/>
      <c r="AL96" s="7">
        <v>6</v>
      </c>
      <c r="AM96" s="29">
        <f t="shared" si="150"/>
        <v>28.571428571428573</v>
      </c>
      <c r="AN96" s="7">
        <v>3</v>
      </c>
      <c r="AO96" s="29">
        <f t="shared" si="151"/>
        <v>14.285714285714286</v>
      </c>
      <c r="AP96" s="7"/>
      <c r="AQ96" s="29"/>
      <c r="AR96" s="7">
        <v>12</v>
      </c>
      <c r="AS96" s="29">
        <f t="shared" si="153"/>
        <v>57.142857142857146</v>
      </c>
      <c r="AT96" s="43"/>
      <c r="AU96" s="43"/>
      <c r="AV96" s="43"/>
      <c r="AW96" s="43"/>
      <c r="AX96" s="43">
        <v>13</v>
      </c>
      <c r="AY96" s="29">
        <f t="shared" si="154"/>
        <v>61.904761904761905</v>
      </c>
      <c r="AZ96" s="43">
        <v>8</v>
      </c>
      <c r="BA96" s="29">
        <f t="shared" si="155"/>
        <v>38.095238095238095</v>
      </c>
      <c r="BB96" s="269"/>
    </row>
    <row r="97" spans="1:54" x14ac:dyDescent="0.2">
      <c r="A97" s="160">
        <v>3</v>
      </c>
      <c r="B97" s="198"/>
      <c r="C97" s="63" t="s">
        <v>157</v>
      </c>
      <c r="D97" s="64">
        <v>1</v>
      </c>
      <c r="E97" s="64"/>
      <c r="F97" s="64">
        <v>21</v>
      </c>
      <c r="G97" s="64">
        <v>21</v>
      </c>
      <c r="H97" s="64"/>
      <c r="I97" s="29"/>
      <c r="J97" s="208">
        <v>21</v>
      </c>
      <c r="K97" s="27">
        <f t="shared" si="160"/>
        <v>100</v>
      </c>
      <c r="L97" s="7">
        <v>11</v>
      </c>
      <c r="M97" s="29">
        <f t="shared" si="139"/>
        <v>52.38095238095238</v>
      </c>
      <c r="N97" s="20">
        <v>10</v>
      </c>
      <c r="O97" s="70">
        <f t="shared" si="140"/>
        <v>47.61904761904762</v>
      </c>
      <c r="P97" s="7">
        <v>4</v>
      </c>
      <c r="Q97" s="29">
        <f t="shared" si="141"/>
        <v>19.047619047619047</v>
      </c>
      <c r="R97" s="7">
        <v>6</v>
      </c>
      <c r="S97" s="29">
        <f t="shared" si="142"/>
        <v>28.571428571428573</v>
      </c>
      <c r="T97" s="7">
        <v>8</v>
      </c>
      <c r="U97" s="29">
        <f t="shared" si="143"/>
        <v>38.095238095238095</v>
      </c>
      <c r="V97" s="7">
        <v>3</v>
      </c>
      <c r="W97" s="29">
        <f t="shared" si="144"/>
        <v>14.285714285714286</v>
      </c>
      <c r="X97" s="7">
        <v>21</v>
      </c>
      <c r="Y97" s="29">
        <f t="shared" si="145"/>
        <v>100</v>
      </c>
      <c r="Z97" s="40"/>
      <c r="AA97" s="40"/>
      <c r="AB97" s="40"/>
      <c r="AC97" s="29"/>
      <c r="AD97" s="40"/>
      <c r="AE97" s="29"/>
      <c r="AF97" s="40"/>
      <c r="AG97" s="40"/>
      <c r="AH97" s="40"/>
      <c r="AI97" s="40"/>
      <c r="AJ97" s="40"/>
      <c r="AK97" s="40"/>
      <c r="AL97" s="7">
        <v>6</v>
      </c>
      <c r="AM97" s="29">
        <f t="shared" si="150"/>
        <v>28.571428571428573</v>
      </c>
      <c r="AN97" s="7"/>
      <c r="AO97" s="29"/>
      <c r="AP97" s="7"/>
      <c r="AQ97" s="29"/>
      <c r="AR97" s="7">
        <v>15</v>
      </c>
      <c r="AS97" s="29">
        <f t="shared" si="153"/>
        <v>71.428571428571431</v>
      </c>
      <c r="AT97" s="43"/>
      <c r="AU97" s="43"/>
      <c r="AV97" s="43"/>
      <c r="AW97" s="43"/>
      <c r="AX97" s="43">
        <v>13</v>
      </c>
      <c r="AY97" s="29">
        <f t="shared" si="154"/>
        <v>61.904761904761905</v>
      </c>
      <c r="AZ97" s="43">
        <v>8</v>
      </c>
      <c r="BA97" s="29">
        <f t="shared" si="155"/>
        <v>38.095238095238095</v>
      </c>
      <c r="BB97" s="269"/>
    </row>
    <row r="98" spans="1:54" x14ac:dyDescent="0.2">
      <c r="A98" s="160">
        <v>4</v>
      </c>
      <c r="B98" s="198"/>
      <c r="C98" s="63" t="s">
        <v>158</v>
      </c>
      <c r="D98" s="64">
        <v>1</v>
      </c>
      <c r="E98" s="64"/>
      <c r="F98" s="64">
        <v>21</v>
      </c>
      <c r="G98" s="64">
        <v>21</v>
      </c>
      <c r="H98" s="64"/>
      <c r="I98" s="29"/>
      <c r="J98" s="208">
        <v>21</v>
      </c>
      <c r="K98" s="27">
        <f t="shared" si="160"/>
        <v>100</v>
      </c>
      <c r="L98" s="7">
        <v>13</v>
      </c>
      <c r="M98" s="29">
        <f t="shared" si="139"/>
        <v>61.904761904761905</v>
      </c>
      <c r="N98" s="20">
        <v>8</v>
      </c>
      <c r="O98" s="70">
        <f t="shared" si="140"/>
        <v>38.095238095238095</v>
      </c>
      <c r="P98" s="7">
        <v>2</v>
      </c>
      <c r="Q98" s="29">
        <f t="shared" si="141"/>
        <v>9.5238095238095237</v>
      </c>
      <c r="R98" s="7">
        <v>10</v>
      </c>
      <c r="S98" s="29">
        <f t="shared" si="142"/>
        <v>47.61904761904762</v>
      </c>
      <c r="T98" s="7">
        <v>4</v>
      </c>
      <c r="U98" s="29">
        <f t="shared" si="143"/>
        <v>19.047619047619047</v>
      </c>
      <c r="V98" s="7">
        <v>5</v>
      </c>
      <c r="W98" s="29">
        <f t="shared" si="144"/>
        <v>23.80952380952381</v>
      </c>
      <c r="X98" s="7">
        <v>21</v>
      </c>
      <c r="Y98" s="29">
        <f t="shared" si="145"/>
        <v>100</v>
      </c>
      <c r="Z98" s="40"/>
      <c r="AA98" s="40"/>
      <c r="AB98" s="40"/>
      <c r="AC98" s="29"/>
      <c r="AD98" s="40"/>
      <c r="AE98" s="29"/>
      <c r="AF98" s="40"/>
      <c r="AG98" s="40"/>
      <c r="AH98" s="40"/>
      <c r="AI98" s="40"/>
      <c r="AJ98" s="40"/>
      <c r="AK98" s="40"/>
      <c r="AL98" s="7">
        <v>5</v>
      </c>
      <c r="AM98" s="29">
        <f t="shared" si="150"/>
        <v>23.80952380952381</v>
      </c>
      <c r="AN98" s="7">
        <v>2</v>
      </c>
      <c r="AO98" s="29">
        <f t="shared" si="151"/>
        <v>9.5238095238095237</v>
      </c>
      <c r="AP98" s="7"/>
      <c r="AQ98" s="29"/>
      <c r="AR98" s="7">
        <v>14</v>
      </c>
      <c r="AS98" s="29">
        <f t="shared" si="153"/>
        <v>66.666666666666671</v>
      </c>
      <c r="AT98" s="43"/>
      <c r="AU98" s="43"/>
      <c r="AV98" s="43"/>
      <c r="AW98" s="43"/>
      <c r="AX98" s="43">
        <v>15</v>
      </c>
      <c r="AY98" s="29">
        <f t="shared" si="154"/>
        <v>71.428571428571431</v>
      </c>
      <c r="AZ98" s="43">
        <v>6</v>
      </c>
      <c r="BA98" s="29">
        <f t="shared" si="155"/>
        <v>28.571428571428573</v>
      </c>
      <c r="BB98" s="269"/>
    </row>
    <row r="99" spans="1:54" x14ac:dyDescent="0.2">
      <c r="A99" s="160">
        <v>5</v>
      </c>
      <c r="B99" s="198"/>
      <c r="C99" s="63" t="s">
        <v>159</v>
      </c>
      <c r="D99" s="64">
        <v>1</v>
      </c>
      <c r="E99" s="64"/>
      <c r="F99" s="64">
        <v>21</v>
      </c>
      <c r="G99" s="64">
        <v>21</v>
      </c>
      <c r="H99" s="64"/>
      <c r="I99" s="29"/>
      <c r="J99" s="208">
        <v>21</v>
      </c>
      <c r="K99" s="27">
        <f t="shared" si="160"/>
        <v>100</v>
      </c>
      <c r="L99" s="7">
        <v>14</v>
      </c>
      <c r="M99" s="29">
        <f t="shared" si="139"/>
        <v>66.666666666666671</v>
      </c>
      <c r="N99" s="20">
        <v>7</v>
      </c>
      <c r="O99" s="70">
        <f t="shared" si="140"/>
        <v>33.333333333333336</v>
      </c>
      <c r="P99" s="7">
        <v>3</v>
      </c>
      <c r="Q99" s="29">
        <f t="shared" si="141"/>
        <v>14.285714285714286</v>
      </c>
      <c r="R99" s="7">
        <v>4</v>
      </c>
      <c r="S99" s="29">
        <f t="shared" si="142"/>
        <v>19.047619047619047</v>
      </c>
      <c r="T99" s="7">
        <v>6</v>
      </c>
      <c r="U99" s="29">
        <f t="shared" si="143"/>
        <v>28.571428571428573</v>
      </c>
      <c r="V99" s="7">
        <v>8</v>
      </c>
      <c r="W99" s="29">
        <f t="shared" si="144"/>
        <v>38.095238095238095</v>
      </c>
      <c r="X99" s="7">
        <v>21</v>
      </c>
      <c r="Y99" s="29">
        <f t="shared" si="145"/>
        <v>100</v>
      </c>
      <c r="Z99" s="40"/>
      <c r="AA99" s="40"/>
      <c r="AB99" s="40"/>
      <c r="AC99" s="29"/>
      <c r="AD99" s="40"/>
      <c r="AE99" s="29"/>
      <c r="AF99" s="40"/>
      <c r="AG99" s="40"/>
      <c r="AH99" s="40"/>
      <c r="AI99" s="40"/>
      <c r="AJ99" s="40"/>
      <c r="AK99" s="40"/>
      <c r="AL99" s="7">
        <v>10</v>
      </c>
      <c r="AM99" s="29">
        <f t="shared" si="150"/>
        <v>47.61904761904762</v>
      </c>
      <c r="AN99" s="7">
        <v>1</v>
      </c>
      <c r="AO99" s="29">
        <f t="shared" si="151"/>
        <v>4.7619047619047619</v>
      </c>
      <c r="AP99" s="7"/>
      <c r="AQ99" s="29"/>
      <c r="AR99" s="7">
        <v>10</v>
      </c>
      <c r="AS99" s="29">
        <f t="shared" si="153"/>
        <v>47.61904761904762</v>
      </c>
      <c r="AT99" s="43"/>
      <c r="AU99" s="43"/>
      <c r="AV99" s="43"/>
      <c r="AW99" s="43"/>
      <c r="AX99" s="43">
        <v>11</v>
      </c>
      <c r="AY99" s="29">
        <f t="shared" si="154"/>
        <v>52.38095238095238</v>
      </c>
      <c r="AZ99" s="43">
        <v>10</v>
      </c>
      <c r="BA99" s="29">
        <f t="shared" si="155"/>
        <v>47.61904761904762</v>
      </c>
      <c r="BB99" s="269"/>
    </row>
    <row r="100" spans="1:54" x14ac:dyDescent="0.2">
      <c r="A100" s="160">
        <v>6</v>
      </c>
      <c r="B100" s="198"/>
      <c r="C100" s="63" t="s">
        <v>160</v>
      </c>
      <c r="D100" s="64">
        <v>1</v>
      </c>
      <c r="E100" s="64"/>
      <c r="F100" s="64">
        <v>21</v>
      </c>
      <c r="G100" s="64">
        <v>21</v>
      </c>
      <c r="H100" s="64"/>
      <c r="I100" s="29"/>
      <c r="J100" s="208">
        <v>21</v>
      </c>
      <c r="K100" s="27">
        <f t="shared" si="160"/>
        <v>100</v>
      </c>
      <c r="L100" s="7">
        <v>12</v>
      </c>
      <c r="M100" s="29">
        <f t="shared" si="139"/>
        <v>57.142857142857146</v>
      </c>
      <c r="N100" s="20">
        <v>9</v>
      </c>
      <c r="O100" s="70">
        <f t="shared" si="140"/>
        <v>42.857142857142854</v>
      </c>
      <c r="P100" s="7">
        <v>3</v>
      </c>
      <c r="Q100" s="29">
        <f t="shared" si="141"/>
        <v>14.285714285714286</v>
      </c>
      <c r="R100" s="7">
        <v>3</v>
      </c>
      <c r="S100" s="29">
        <f t="shared" si="142"/>
        <v>14.285714285714286</v>
      </c>
      <c r="T100" s="7">
        <v>9</v>
      </c>
      <c r="U100" s="29">
        <f t="shared" si="143"/>
        <v>42.857142857142854</v>
      </c>
      <c r="V100" s="7">
        <v>6</v>
      </c>
      <c r="W100" s="29">
        <f t="shared" si="144"/>
        <v>28.571428571428573</v>
      </c>
      <c r="X100" s="7">
        <v>21</v>
      </c>
      <c r="Y100" s="29">
        <f t="shared" si="145"/>
        <v>100</v>
      </c>
      <c r="Z100" s="40"/>
      <c r="AA100" s="40"/>
      <c r="AB100" s="40"/>
      <c r="AC100" s="29"/>
      <c r="AD100" s="40"/>
      <c r="AE100" s="29"/>
      <c r="AF100" s="40"/>
      <c r="AG100" s="40"/>
      <c r="AH100" s="40"/>
      <c r="AI100" s="40"/>
      <c r="AJ100" s="40"/>
      <c r="AK100" s="40"/>
      <c r="AL100" s="7">
        <v>8</v>
      </c>
      <c r="AM100" s="29">
        <f t="shared" si="150"/>
        <v>38.095238095238095</v>
      </c>
      <c r="AN100" s="7">
        <v>2</v>
      </c>
      <c r="AO100" s="29">
        <f t="shared" si="151"/>
        <v>9.5238095238095237</v>
      </c>
      <c r="AP100" s="7"/>
      <c r="AQ100" s="29"/>
      <c r="AR100" s="7">
        <v>11</v>
      </c>
      <c r="AS100" s="29">
        <f t="shared" si="153"/>
        <v>52.38095238095238</v>
      </c>
      <c r="AT100" s="43"/>
      <c r="AU100" s="43"/>
      <c r="AV100" s="43"/>
      <c r="AW100" s="43"/>
      <c r="AX100" s="43">
        <v>16</v>
      </c>
      <c r="AY100" s="29">
        <f t="shared" si="154"/>
        <v>76.19047619047619</v>
      </c>
      <c r="AZ100" s="43">
        <v>5</v>
      </c>
      <c r="BA100" s="29">
        <f t="shared" si="155"/>
        <v>23.80952380952381</v>
      </c>
      <c r="BB100" s="269"/>
    </row>
    <row r="101" spans="1:54" x14ac:dyDescent="0.2">
      <c r="A101" s="160">
        <v>7</v>
      </c>
      <c r="B101" s="198"/>
      <c r="C101" s="63" t="s">
        <v>161</v>
      </c>
      <c r="D101" s="64">
        <v>1</v>
      </c>
      <c r="E101" s="64"/>
      <c r="F101" s="64">
        <v>31</v>
      </c>
      <c r="G101" s="64">
        <v>31</v>
      </c>
      <c r="H101" s="64"/>
      <c r="I101" s="29"/>
      <c r="J101" s="208">
        <v>31</v>
      </c>
      <c r="K101" s="27">
        <f t="shared" si="160"/>
        <v>100</v>
      </c>
      <c r="L101" s="7">
        <v>19</v>
      </c>
      <c r="M101" s="29">
        <f t="shared" si="139"/>
        <v>61.29032258064516</v>
      </c>
      <c r="N101" s="20">
        <v>12</v>
      </c>
      <c r="O101" s="70">
        <f t="shared" si="140"/>
        <v>38.70967741935484</v>
      </c>
      <c r="P101" s="7">
        <v>3</v>
      </c>
      <c r="Q101" s="29">
        <f t="shared" si="141"/>
        <v>9.67741935483871</v>
      </c>
      <c r="R101" s="7">
        <v>9</v>
      </c>
      <c r="S101" s="29">
        <f t="shared" si="142"/>
        <v>29.032258064516128</v>
      </c>
      <c r="T101" s="7">
        <v>13</v>
      </c>
      <c r="U101" s="29">
        <f t="shared" si="143"/>
        <v>41.935483870967744</v>
      </c>
      <c r="V101" s="7">
        <v>6</v>
      </c>
      <c r="W101" s="29">
        <f t="shared" si="144"/>
        <v>19.35483870967742</v>
      </c>
      <c r="X101" s="7">
        <v>31</v>
      </c>
      <c r="Y101" s="29">
        <f t="shared" si="145"/>
        <v>100</v>
      </c>
      <c r="Z101" s="40"/>
      <c r="AA101" s="40"/>
      <c r="AB101" s="40"/>
      <c r="AC101" s="29"/>
      <c r="AD101" s="40"/>
      <c r="AE101" s="29"/>
      <c r="AF101" s="40"/>
      <c r="AG101" s="40"/>
      <c r="AH101" s="40"/>
      <c r="AI101" s="40"/>
      <c r="AJ101" s="40"/>
      <c r="AK101" s="40"/>
      <c r="AL101" s="7">
        <v>11</v>
      </c>
      <c r="AM101" s="29">
        <f t="shared" si="150"/>
        <v>35.483870967741936</v>
      </c>
      <c r="AN101" s="7">
        <v>2</v>
      </c>
      <c r="AO101" s="29">
        <f t="shared" si="151"/>
        <v>6.4516129032258061</v>
      </c>
      <c r="AP101" s="7"/>
      <c r="AQ101" s="29"/>
      <c r="AR101" s="7">
        <v>18</v>
      </c>
      <c r="AS101" s="29">
        <f t="shared" si="153"/>
        <v>58.064516129032256</v>
      </c>
      <c r="AT101" s="43"/>
      <c r="AU101" s="43"/>
      <c r="AV101" s="43"/>
      <c r="AW101" s="43"/>
      <c r="AX101" s="43">
        <v>17</v>
      </c>
      <c r="AY101" s="29">
        <f t="shared" si="154"/>
        <v>54.838709677419352</v>
      </c>
      <c r="AZ101" s="43">
        <v>14</v>
      </c>
      <c r="BA101" s="29">
        <f t="shared" si="155"/>
        <v>45.161290322580648</v>
      </c>
      <c r="BB101" s="269"/>
    </row>
    <row r="102" spans="1:54" x14ac:dyDescent="0.2">
      <c r="A102" s="36"/>
      <c r="B102" s="36" t="s">
        <v>87</v>
      </c>
      <c r="C102" s="36">
        <v>4</v>
      </c>
      <c r="D102" s="6">
        <v>4</v>
      </c>
      <c r="E102" s="6"/>
      <c r="F102" s="6">
        <v>104</v>
      </c>
      <c r="G102" s="6">
        <v>104</v>
      </c>
      <c r="H102" s="6"/>
      <c r="I102" s="41"/>
      <c r="J102" s="6">
        <v>104</v>
      </c>
      <c r="K102" s="28">
        <f t="shared" si="138"/>
        <v>100</v>
      </c>
      <c r="L102" s="17">
        <v>61</v>
      </c>
      <c r="M102" s="41">
        <f t="shared" si="139"/>
        <v>58.653846153846153</v>
      </c>
      <c r="N102" s="17">
        <v>43</v>
      </c>
      <c r="O102" s="340">
        <f t="shared" si="140"/>
        <v>41.346153846153847</v>
      </c>
      <c r="P102" s="17">
        <f>P103+P104+P105+P106</f>
        <v>32</v>
      </c>
      <c r="Q102" s="41">
        <f t="shared" si="141"/>
        <v>30.76923076923077</v>
      </c>
      <c r="R102" s="17">
        <f>R103+R104+R105+R106</f>
        <v>33</v>
      </c>
      <c r="S102" s="41">
        <f t="shared" si="142"/>
        <v>31.73076923076923</v>
      </c>
      <c r="T102" s="17">
        <f>T103+T104+T105+T106</f>
        <v>25</v>
      </c>
      <c r="U102" s="41">
        <f t="shared" si="143"/>
        <v>24.03846153846154</v>
      </c>
      <c r="V102" s="17">
        <f>V103+V104+V105+V106</f>
        <v>14</v>
      </c>
      <c r="W102" s="41">
        <f t="shared" si="144"/>
        <v>13.461538461538462</v>
      </c>
      <c r="X102" s="17">
        <f>+X103+X104+X105+X106</f>
        <v>81</v>
      </c>
      <c r="Y102" s="41">
        <f t="shared" si="145"/>
        <v>77.884615384615387</v>
      </c>
      <c r="Z102" s="17"/>
      <c r="AA102" s="25"/>
      <c r="AB102" s="17">
        <f>+AB103+AB104+AB105+AB106</f>
        <v>20</v>
      </c>
      <c r="AC102" s="41">
        <f t="shared" si="146"/>
        <v>19.23076923076923</v>
      </c>
      <c r="AD102" s="17">
        <f>+AD103+AD104+AD105+AD106</f>
        <v>3</v>
      </c>
      <c r="AE102" s="41">
        <f t="shared" ref="AE102" si="161">AD102*100/G102</f>
        <v>2.8846153846153846</v>
      </c>
      <c r="AF102" s="17"/>
      <c r="AG102" s="41"/>
      <c r="AH102" s="25"/>
      <c r="AI102" s="25"/>
      <c r="AJ102" s="17"/>
      <c r="AK102" s="25"/>
      <c r="AL102" s="17">
        <f>+AL103+AL104+AL105+AL106</f>
        <v>24</v>
      </c>
      <c r="AM102" s="41">
        <f t="shared" si="150"/>
        <v>23.076923076923077</v>
      </c>
      <c r="AN102" s="17">
        <f>+AN103+AN104+AN105+AN106</f>
        <v>16</v>
      </c>
      <c r="AO102" s="41">
        <f t="shared" si="151"/>
        <v>15.384615384615385</v>
      </c>
      <c r="AP102" s="17"/>
      <c r="AQ102" s="41"/>
      <c r="AR102" s="17">
        <f>+AR103+AR104+AR105+AR106</f>
        <v>64</v>
      </c>
      <c r="AS102" s="41">
        <f t="shared" si="153"/>
        <v>61.53846153846154</v>
      </c>
      <c r="AT102" s="17"/>
      <c r="AU102" s="17"/>
      <c r="AV102" s="17"/>
      <c r="AW102" s="17"/>
      <c r="AX102" s="6">
        <f>AX103+AX104+AX105+AX106</f>
        <v>56</v>
      </c>
      <c r="AY102" s="41">
        <f t="shared" si="154"/>
        <v>53.846153846153847</v>
      </c>
      <c r="AZ102" s="6">
        <f>AZ103+AZ104+AZ105+AZ106</f>
        <v>48</v>
      </c>
      <c r="BA102" s="41">
        <f t="shared" si="155"/>
        <v>46.153846153846153</v>
      </c>
      <c r="BB102" s="269"/>
    </row>
    <row r="103" spans="1:54" x14ac:dyDescent="0.2">
      <c r="A103" s="160">
        <v>1</v>
      </c>
      <c r="B103" s="198" t="s">
        <v>162</v>
      </c>
      <c r="C103" s="39" t="s">
        <v>163</v>
      </c>
      <c r="D103" s="32">
        <v>1</v>
      </c>
      <c r="E103" s="32"/>
      <c r="F103" s="43">
        <v>31</v>
      </c>
      <c r="G103" s="43">
        <v>31</v>
      </c>
      <c r="H103" s="43"/>
      <c r="I103" s="43"/>
      <c r="J103" s="43">
        <v>31</v>
      </c>
      <c r="K103" s="27">
        <f t="shared" si="138"/>
        <v>100</v>
      </c>
      <c r="L103" s="43">
        <v>18</v>
      </c>
      <c r="M103" s="29">
        <f t="shared" si="139"/>
        <v>58.064516129032256</v>
      </c>
      <c r="N103" s="43">
        <v>13</v>
      </c>
      <c r="O103" s="70">
        <f t="shared" si="140"/>
        <v>41.935483870967744</v>
      </c>
      <c r="P103" s="43">
        <v>13</v>
      </c>
      <c r="Q103" s="29">
        <f t="shared" si="141"/>
        <v>41.935483870967744</v>
      </c>
      <c r="R103" s="43">
        <v>5</v>
      </c>
      <c r="S103" s="29">
        <f t="shared" si="142"/>
        <v>16.129032258064516</v>
      </c>
      <c r="T103" s="43">
        <v>6</v>
      </c>
      <c r="U103" s="29">
        <f t="shared" si="143"/>
        <v>19.35483870967742</v>
      </c>
      <c r="V103" s="43">
        <v>7</v>
      </c>
      <c r="W103" s="29">
        <f t="shared" si="144"/>
        <v>22.580645161290324</v>
      </c>
      <c r="X103" s="43">
        <v>25</v>
      </c>
      <c r="Y103" s="29">
        <f t="shared" si="145"/>
        <v>80.645161290322577</v>
      </c>
      <c r="Z103" s="32"/>
      <c r="AA103" s="26"/>
      <c r="AB103" s="43">
        <v>6</v>
      </c>
      <c r="AC103" s="29">
        <f t="shared" si="146"/>
        <v>19.35483870967742</v>
      </c>
      <c r="AD103" s="43"/>
      <c r="AE103" s="29"/>
      <c r="AF103" s="43"/>
      <c r="AG103" s="26"/>
      <c r="AH103" s="26"/>
      <c r="AI103" s="26"/>
      <c r="AJ103" s="43"/>
      <c r="AK103" s="26"/>
      <c r="AL103" s="43">
        <v>2</v>
      </c>
      <c r="AM103" s="29">
        <f t="shared" si="150"/>
        <v>6.4516129032258061</v>
      </c>
      <c r="AN103" s="43">
        <v>4</v>
      </c>
      <c r="AO103" s="29">
        <f t="shared" si="151"/>
        <v>12.903225806451612</v>
      </c>
      <c r="AP103" s="43"/>
      <c r="AQ103" s="29"/>
      <c r="AR103" s="43">
        <v>25</v>
      </c>
      <c r="AS103" s="29">
        <f t="shared" si="153"/>
        <v>80.645161290322577</v>
      </c>
      <c r="AT103" s="43"/>
      <c r="AU103" s="43"/>
      <c r="AV103" s="43"/>
      <c r="AW103" s="43"/>
      <c r="AX103" s="43">
        <v>13</v>
      </c>
      <c r="AY103" s="29">
        <f t="shared" si="154"/>
        <v>41.935483870967744</v>
      </c>
      <c r="AZ103" s="43">
        <v>18</v>
      </c>
      <c r="BA103" s="29">
        <f t="shared" si="155"/>
        <v>58.064516129032256</v>
      </c>
      <c r="BB103" s="269"/>
    </row>
    <row r="104" spans="1:54" x14ac:dyDescent="0.2">
      <c r="A104" s="160">
        <v>2</v>
      </c>
      <c r="B104" s="198"/>
      <c r="C104" s="39" t="s">
        <v>164</v>
      </c>
      <c r="D104" s="32">
        <v>1</v>
      </c>
      <c r="E104" s="32"/>
      <c r="F104" s="43">
        <v>21</v>
      </c>
      <c r="G104" s="43">
        <v>21</v>
      </c>
      <c r="H104" s="43"/>
      <c r="I104" s="43"/>
      <c r="J104" s="43">
        <v>21</v>
      </c>
      <c r="K104" s="27">
        <f t="shared" si="138"/>
        <v>100</v>
      </c>
      <c r="L104" s="43">
        <v>12</v>
      </c>
      <c r="M104" s="29">
        <f t="shared" si="139"/>
        <v>57.142857142857146</v>
      </c>
      <c r="N104" s="43">
        <v>9</v>
      </c>
      <c r="O104" s="70">
        <f t="shared" si="140"/>
        <v>42.857142857142854</v>
      </c>
      <c r="P104" s="43">
        <v>4</v>
      </c>
      <c r="Q104" s="29">
        <f t="shared" si="141"/>
        <v>19.047619047619047</v>
      </c>
      <c r="R104" s="43">
        <v>10</v>
      </c>
      <c r="S104" s="29">
        <f t="shared" si="142"/>
        <v>47.61904761904762</v>
      </c>
      <c r="T104" s="43">
        <v>3</v>
      </c>
      <c r="U104" s="29">
        <f t="shared" si="143"/>
        <v>14.285714285714286</v>
      </c>
      <c r="V104" s="43">
        <v>4</v>
      </c>
      <c r="W104" s="29">
        <f t="shared" si="144"/>
        <v>19.047619047619047</v>
      </c>
      <c r="X104" s="43">
        <v>21</v>
      </c>
      <c r="Y104" s="29">
        <f t="shared" si="145"/>
        <v>100</v>
      </c>
      <c r="Z104" s="32"/>
      <c r="AA104" s="26"/>
      <c r="AB104" s="43"/>
      <c r="AC104" s="29"/>
      <c r="AD104" s="43"/>
      <c r="AE104" s="29"/>
      <c r="AF104" s="43"/>
      <c r="AG104" s="26"/>
      <c r="AH104" s="26"/>
      <c r="AI104" s="26"/>
      <c r="AJ104" s="43"/>
      <c r="AK104" s="26"/>
      <c r="AL104" s="43">
        <v>7</v>
      </c>
      <c r="AM104" s="29">
        <f t="shared" si="150"/>
        <v>33.333333333333336</v>
      </c>
      <c r="AN104" s="43">
        <v>3</v>
      </c>
      <c r="AO104" s="29">
        <f t="shared" si="151"/>
        <v>14.285714285714286</v>
      </c>
      <c r="AP104" s="43"/>
      <c r="AQ104" s="29"/>
      <c r="AR104" s="43">
        <v>11</v>
      </c>
      <c r="AS104" s="29">
        <f t="shared" si="153"/>
        <v>52.38095238095238</v>
      </c>
      <c r="AT104" s="43"/>
      <c r="AU104" s="43"/>
      <c r="AV104" s="43"/>
      <c r="AW104" s="43"/>
      <c r="AX104" s="43">
        <v>14</v>
      </c>
      <c r="AY104" s="29">
        <f t="shared" si="154"/>
        <v>66.666666666666671</v>
      </c>
      <c r="AZ104" s="43">
        <v>7</v>
      </c>
      <c r="BA104" s="29">
        <f t="shared" si="155"/>
        <v>33.333333333333336</v>
      </c>
      <c r="BB104" s="269"/>
    </row>
    <row r="105" spans="1:54" x14ac:dyDescent="0.2">
      <c r="A105" s="160">
        <v>3</v>
      </c>
      <c r="B105" s="198"/>
      <c r="C105" s="39" t="s">
        <v>165</v>
      </c>
      <c r="D105" s="32">
        <v>1</v>
      </c>
      <c r="E105" s="32"/>
      <c r="F105" s="43">
        <v>31</v>
      </c>
      <c r="G105" s="43">
        <v>31</v>
      </c>
      <c r="H105" s="43"/>
      <c r="I105" s="43"/>
      <c r="J105" s="43">
        <v>31</v>
      </c>
      <c r="K105" s="27">
        <f t="shared" si="138"/>
        <v>100</v>
      </c>
      <c r="L105" s="43">
        <v>18</v>
      </c>
      <c r="M105" s="29">
        <f t="shared" si="139"/>
        <v>58.064516129032256</v>
      </c>
      <c r="N105" s="43">
        <v>13</v>
      </c>
      <c r="O105" s="70">
        <f t="shared" si="140"/>
        <v>41.935483870967744</v>
      </c>
      <c r="P105" s="43">
        <v>7</v>
      </c>
      <c r="Q105" s="29">
        <f t="shared" si="141"/>
        <v>22.580645161290324</v>
      </c>
      <c r="R105" s="43">
        <v>11</v>
      </c>
      <c r="S105" s="29">
        <f t="shared" si="142"/>
        <v>35.483870967741936</v>
      </c>
      <c r="T105" s="43">
        <v>11</v>
      </c>
      <c r="U105" s="29">
        <f t="shared" si="143"/>
        <v>35.483870967741936</v>
      </c>
      <c r="V105" s="43">
        <v>2</v>
      </c>
      <c r="W105" s="29">
        <f t="shared" si="144"/>
        <v>6.4516129032258061</v>
      </c>
      <c r="X105" s="43">
        <v>14</v>
      </c>
      <c r="Y105" s="29">
        <f t="shared" si="145"/>
        <v>45.161290322580648</v>
      </c>
      <c r="Z105" s="32"/>
      <c r="AA105" s="26"/>
      <c r="AB105" s="43">
        <v>14</v>
      </c>
      <c r="AC105" s="29">
        <f t="shared" si="146"/>
        <v>45.161290322580648</v>
      </c>
      <c r="AD105" s="43">
        <v>3</v>
      </c>
      <c r="AE105" s="29">
        <f t="shared" ref="AE105" si="162">AD105*100/G105</f>
        <v>9.67741935483871</v>
      </c>
      <c r="AF105" s="43"/>
      <c r="AG105" s="26"/>
      <c r="AH105" s="26"/>
      <c r="AI105" s="26"/>
      <c r="AJ105" s="43"/>
      <c r="AK105" s="26"/>
      <c r="AL105" s="43">
        <v>9</v>
      </c>
      <c r="AM105" s="29">
        <f t="shared" si="150"/>
        <v>29.032258064516128</v>
      </c>
      <c r="AN105" s="43">
        <v>5</v>
      </c>
      <c r="AO105" s="29">
        <f t="shared" si="151"/>
        <v>16.129032258064516</v>
      </c>
      <c r="AP105" s="43"/>
      <c r="AQ105" s="29"/>
      <c r="AR105" s="43">
        <v>17</v>
      </c>
      <c r="AS105" s="29">
        <f t="shared" si="153"/>
        <v>54.838709677419352</v>
      </c>
      <c r="AT105" s="43"/>
      <c r="AU105" s="43"/>
      <c r="AV105" s="43"/>
      <c r="AW105" s="43"/>
      <c r="AX105" s="43">
        <v>17</v>
      </c>
      <c r="AY105" s="29">
        <f t="shared" si="154"/>
        <v>54.838709677419352</v>
      </c>
      <c r="AZ105" s="43">
        <v>14</v>
      </c>
      <c r="BA105" s="29">
        <f t="shared" si="155"/>
        <v>45.161290322580648</v>
      </c>
      <c r="BB105" s="269"/>
    </row>
    <row r="106" spans="1:54" x14ac:dyDescent="0.2">
      <c r="A106" s="160">
        <v>4</v>
      </c>
      <c r="B106" s="198"/>
      <c r="C106" s="39" t="s">
        <v>90</v>
      </c>
      <c r="D106" s="32">
        <v>1</v>
      </c>
      <c r="E106" s="32"/>
      <c r="F106" s="43">
        <v>21</v>
      </c>
      <c r="G106" s="43">
        <v>21</v>
      </c>
      <c r="H106" s="43"/>
      <c r="I106" s="43"/>
      <c r="J106" s="43">
        <v>21</v>
      </c>
      <c r="K106" s="27">
        <f t="shared" si="138"/>
        <v>100</v>
      </c>
      <c r="L106" s="43">
        <v>13</v>
      </c>
      <c r="M106" s="29">
        <f t="shared" si="139"/>
        <v>61.904761904761905</v>
      </c>
      <c r="N106" s="43">
        <v>8</v>
      </c>
      <c r="O106" s="70">
        <f t="shared" si="140"/>
        <v>38.095238095238095</v>
      </c>
      <c r="P106" s="43">
        <v>8</v>
      </c>
      <c r="Q106" s="29">
        <f t="shared" si="141"/>
        <v>38.095238095238095</v>
      </c>
      <c r="R106" s="43">
        <v>7</v>
      </c>
      <c r="S106" s="29">
        <f t="shared" si="142"/>
        <v>33.333333333333336</v>
      </c>
      <c r="T106" s="43">
        <v>5</v>
      </c>
      <c r="U106" s="29">
        <f t="shared" si="143"/>
        <v>23.80952380952381</v>
      </c>
      <c r="V106" s="43">
        <v>1</v>
      </c>
      <c r="W106" s="29">
        <f t="shared" si="144"/>
        <v>4.7619047619047619</v>
      </c>
      <c r="X106" s="43">
        <v>21</v>
      </c>
      <c r="Y106" s="29">
        <f t="shared" si="145"/>
        <v>100</v>
      </c>
      <c r="Z106" s="32"/>
      <c r="AA106" s="26"/>
      <c r="AB106" s="43"/>
      <c r="AC106" s="29"/>
      <c r="AD106" s="43"/>
      <c r="AE106" s="29"/>
      <c r="AF106" s="43"/>
      <c r="AG106" s="26"/>
      <c r="AH106" s="26"/>
      <c r="AI106" s="26"/>
      <c r="AJ106" s="43"/>
      <c r="AK106" s="26"/>
      <c r="AL106" s="43">
        <v>6</v>
      </c>
      <c r="AM106" s="29">
        <f t="shared" si="150"/>
        <v>28.571428571428573</v>
      </c>
      <c r="AN106" s="43">
        <v>4</v>
      </c>
      <c r="AO106" s="29">
        <f t="shared" si="151"/>
        <v>19.047619047619047</v>
      </c>
      <c r="AP106" s="43"/>
      <c r="AQ106" s="29"/>
      <c r="AR106" s="43">
        <v>11</v>
      </c>
      <c r="AS106" s="29">
        <f t="shared" si="153"/>
        <v>52.38095238095238</v>
      </c>
      <c r="AT106" s="43"/>
      <c r="AU106" s="43"/>
      <c r="AV106" s="43"/>
      <c r="AW106" s="43"/>
      <c r="AX106" s="43">
        <v>12</v>
      </c>
      <c r="AY106" s="29">
        <f t="shared" si="154"/>
        <v>57.142857142857146</v>
      </c>
      <c r="AZ106" s="43">
        <v>9</v>
      </c>
      <c r="BA106" s="29">
        <f t="shared" si="155"/>
        <v>42.857142857142854</v>
      </c>
      <c r="BB106" s="269"/>
    </row>
    <row r="107" spans="1:54" x14ac:dyDescent="0.2">
      <c r="A107" s="36"/>
      <c r="B107" s="36" t="s">
        <v>87</v>
      </c>
      <c r="C107" s="36">
        <f>C108+C109</f>
        <v>5</v>
      </c>
      <c r="D107" s="17">
        <f>D109</f>
        <v>4</v>
      </c>
      <c r="E107" s="17">
        <v>1</v>
      </c>
      <c r="F107" s="17">
        <f>F108+F109</f>
        <v>155</v>
      </c>
      <c r="G107" s="17">
        <f>G108+G109</f>
        <v>155</v>
      </c>
      <c r="H107" s="17">
        <f>H108</f>
        <v>31</v>
      </c>
      <c r="I107" s="41">
        <f t="shared" si="137"/>
        <v>20</v>
      </c>
      <c r="J107" s="17">
        <f>J109</f>
        <v>124</v>
      </c>
      <c r="K107" s="28">
        <f t="shared" si="138"/>
        <v>80</v>
      </c>
      <c r="L107" s="17">
        <f>L108+L109</f>
        <v>99</v>
      </c>
      <c r="M107" s="41">
        <f t="shared" si="139"/>
        <v>63.87096774193548</v>
      </c>
      <c r="N107" s="17">
        <f>N108+N109</f>
        <v>56</v>
      </c>
      <c r="O107" s="340">
        <f t="shared" si="140"/>
        <v>36.12903225806452</v>
      </c>
      <c r="P107" s="17">
        <f>P108+P109</f>
        <v>33</v>
      </c>
      <c r="Q107" s="41">
        <f t="shared" si="141"/>
        <v>21.29032258064516</v>
      </c>
      <c r="R107" s="17">
        <f>R108+R109</f>
        <v>48</v>
      </c>
      <c r="S107" s="41">
        <f t="shared" si="142"/>
        <v>30.967741935483872</v>
      </c>
      <c r="T107" s="17">
        <f>T108+T109</f>
        <v>43</v>
      </c>
      <c r="U107" s="41">
        <f t="shared" si="143"/>
        <v>27.741935483870968</v>
      </c>
      <c r="V107" s="17">
        <f>V108+V109</f>
        <v>31</v>
      </c>
      <c r="W107" s="41">
        <f t="shared" si="144"/>
        <v>20</v>
      </c>
      <c r="X107" s="17">
        <f>X108+X109</f>
        <v>118</v>
      </c>
      <c r="Y107" s="41">
        <f t="shared" si="145"/>
        <v>76.129032258064512</v>
      </c>
      <c r="Z107" s="17"/>
      <c r="AA107" s="28"/>
      <c r="AB107" s="17">
        <f>AB108+AB109</f>
        <v>37</v>
      </c>
      <c r="AC107" s="41">
        <f t="shared" ref="AC107:AC135" si="163">AB107*100/G107</f>
        <v>23.870967741935484</v>
      </c>
      <c r="AD107" s="17"/>
      <c r="AE107" s="17"/>
      <c r="AF107" s="17"/>
      <c r="AG107" s="41"/>
      <c r="AH107" s="17"/>
      <c r="AI107" s="17"/>
      <c r="AJ107" s="17"/>
      <c r="AK107" s="41"/>
      <c r="AL107" s="17">
        <f t="shared" ref="AL107" si="164">AL108+AL109</f>
        <v>34</v>
      </c>
      <c r="AM107" s="41">
        <f t="shared" si="150"/>
        <v>21.93548387096774</v>
      </c>
      <c r="AN107" s="42">
        <f t="shared" ref="AN107:AR107" si="165">AN108+AN109</f>
        <v>27</v>
      </c>
      <c r="AO107" s="41">
        <f t="shared" si="151"/>
        <v>17.419354838709676</v>
      </c>
      <c r="AP107" s="42">
        <f t="shared" si="165"/>
        <v>0</v>
      </c>
      <c r="AQ107" s="41"/>
      <c r="AR107" s="42">
        <f t="shared" si="165"/>
        <v>94</v>
      </c>
      <c r="AS107" s="41">
        <f t="shared" si="153"/>
        <v>60.645161290322584</v>
      </c>
      <c r="AT107" s="6">
        <f>AT108+AT109</f>
        <v>2</v>
      </c>
      <c r="AU107" s="6">
        <f t="shared" ref="AU107:AV107" si="166">AU108+AU109</f>
        <v>1</v>
      </c>
      <c r="AV107" s="6">
        <f t="shared" si="166"/>
        <v>1</v>
      </c>
      <c r="AW107" s="6"/>
      <c r="AX107" s="6">
        <f>AX108+AX109</f>
        <v>72</v>
      </c>
      <c r="AY107" s="41">
        <f t="shared" si="154"/>
        <v>46.451612903225808</v>
      </c>
      <c r="AZ107" s="6">
        <f>AZ108+AZ109</f>
        <v>83</v>
      </c>
      <c r="BA107" s="41">
        <f t="shared" si="155"/>
        <v>53.548387096774192</v>
      </c>
      <c r="BB107" s="269"/>
    </row>
    <row r="108" spans="1:54" x14ac:dyDescent="0.2">
      <c r="A108" s="36"/>
      <c r="B108" s="36" t="s">
        <v>48</v>
      </c>
      <c r="C108" s="36">
        <v>1</v>
      </c>
      <c r="D108" s="17"/>
      <c r="E108" s="17">
        <f>E110</f>
        <v>1</v>
      </c>
      <c r="F108" s="17">
        <v>31</v>
      </c>
      <c r="G108" s="17">
        <f>G110</f>
        <v>31</v>
      </c>
      <c r="H108" s="17">
        <f t="shared" ref="H108:AZ108" si="167">H110</f>
        <v>31</v>
      </c>
      <c r="I108" s="41">
        <f t="shared" si="137"/>
        <v>100</v>
      </c>
      <c r="J108" s="17"/>
      <c r="K108" s="28"/>
      <c r="L108" s="17">
        <f t="shared" si="167"/>
        <v>25</v>
      </c>
      <c r="M108" s="41">
        <f t="shared" si="139"/>
        <v>80.645161290322577</v>
      </c>
      <c r="N108" s="17">
        <f t="shared" si="167"/>
        <v>6</v>
      </c>
      <c r="O108" s="340">
        <f t="shared" si="140"/>
        <v>19.35483870967742</v>
      </c>
      <c r="P108" s="17">
        <f t="shared" si="167"/>
        <v>7</v>
      </c>
      <c r="Q108" s="41">
        <f t="shared" si="141"/>
        <v>22.580645161290324</v>
      </c>
      <c r="R108" s="17">
        <f t="shared" si="167"/>
        <v>12</v>
      </c>
      <c r="S108" s="41">
        <f t="shared" si="142"/>
        <v>38.70967741935484</v>
      </c>
      <c r="T108" s="17">
        <f t="shared" si="167"/>
        <v>8</v>
      </c>
      <c r="U108" s="41">
        <f t="shared" si="143"/>
        <v>25.806451612903224</v>
      </c>
      <c r="V108" s="17">
        <f t="shared" si="167"/>
        <v>4</v>
      </c>
      <c r="W108" s="41">
        <f t="shared" si="144"/>
        <v>12.903225806451612</v>
      </c>
      <c r="X108" s="17">
        <f t="shared" si="167"/>
        <v>17</v>
      </c>
      <c r="Y108" s="41">
        <f t="shared" si="145"/>
        <v>54.838709677419352</v>
      </c>
      <c r="Z108" s="17"/>
      <c r="AA108" s="17"/>
      <c r="AB108" s="17">
        <f t="shared" si="167"/>
        <v>14</v>
      </c>
      <c r="AC108" s="41">
        <f t="shared" si="163"/>
        <v>45.161290322580648</v>
      </c>
      <c r="AD108" s="17"/>
      <c r="AE108" s="41"/>
      <c r="AF108" s="17"/>
      <c r="AG108" s="41"/>
      <c r="AH108" s="17"/>
      <c r="AI108" s="17"/>
      <c r="AJ108" s="17"/>
      <c r="AK108" s="41"/>
      <c r="AL108" s="17">
        <f t="shared" si="167"/>
        <v>10</v>
      </c>
      <c r="AM108" s="41">
        <f t="shared" si="150"/>
        <v>32.258064516129032</v>
      </c>
      <c r="AN108" s="17">
        <f t="shared" si="167"/>
        <v>1</v>
      </c>
      <c r="AO108" s="41">
        <f t="shared" si="151"/>
        <v>3.225806451612903</v>
      </c>
      <c r="AP108" s="17">
        <f t="shared" si="167"/>
        <v>0</v>
      </c>
      <c r="AQ108" s="41"/>
      <c r="AR108" s="17">
        <f t="shared" si="167"/>
        <v>20</v>
      </c>
      <c r="AS108" s="41">
        <f t="shared" si="153"/>
        <v>64.516129032258064</v>
      </c>
      <c r="AT108" s="17">
        <f>AT110</f>
        <v>0</v>
      </c>
      <c r="AU108" s="17"/>
      <c r="AV108" s="17">
        <f t="shared" ref="AV108" si="168">AV110</f>
        <v>0</v>
      </c>
      <c r="AW108" s="17"/>
      <c r="AX108" s="17">
        <f t="shared" si="167"/>
        <v>20</v>
      </c>
      <c r="AY108" s="41">
        <f t="shared" si="154"/>
        <v>64.516129032258064</v>
      </c>
      <c r="AZ108" s="17">
        <f t="shared" si="167"/>
        <v>11</v>
      </c>
      <c r="BA108" s="41">
        <f t="shared" si="155"/>
        <v>35.483870967741936</v>
      </c>
      <c r="BB108" s="269"/>
    </row>
    <row r="109" spans="1:54" x14ac:dyDescent="0.2">
      <c r="A109" s="36"/>
      <c r="B109" s="36" t="s">
        <v>49</v>
      </c>
      <c r="C109" s="36">
        <v>4</v>
      </c>
      <c r="D109" s="17">
        <f>SUM(D111:D114)</f>
        <v>4</v>
      </c>
      <c r="E109" s="17"/>
      <c r="F109" s="17">
        <f>F111+F112+F113+F114</f>
        <v>124</v>
      </c>
      <c r="G109" s="17">
        <f>G111+G112+G113+G114</f>
        <v>124</v>
      </c>
      <c r="H109" s="17"/>
      <c r="I109" s="41"/>
      <c r="J109" s="17">
        <f>J111+J112+J113+J114</f>
        <v>124</v>
      </c>
      <c r="K109" s="28">
        <f t="shared" si="138"/>
        <v>100</v>
      </c>
      <c r="L109" s="17">
        <f>SUM(L111:L114)</f>
        <v>74</v>
      </c>
      <c r="M109" s="41">
        <f t="shared" si="139"/>
        <v>59.677419354838712</v>
      </c>
      <c r="N109" s="17">
        <f>N111+N112+N113+N114</f>
        <v>50</v>
      </c>
      <c r="O109" s="340">
        <f t="shared" si="140"/>
        <v>40.322580645161288</v>
      </c>
      <c r="P109" s="17">
        <f>P111+P112+P113+P114</f>
        <v>26</v>
      </c>
      <c r="Q109" s="41">
        <f t="shared" si="141"/>
        <v>20.967741935483872</v>
      </c>
      <c r="R109" s="17">
        <f>R111+R112+R113+R114</f>
        <v>36</v>
      </c>
      <c r="S109" s="41">
        <f t="shared" si="142"/>
        <v>29.032258064516128</v>
      </c>
      <c r="T109" s="17">
        <f>T111+T112+T113+T114</f>
        <v>35</v>
      </c>
      <c r="U109" s="41">
        <f t="shared" si="143"/>
        <v>28.225806451612904</v>
      </c>
      <c r="V109" s="17">
        <f>V111+V112+V113+V114</f>
        <v>27</v>
      </c>
      <c r="W109" s="41">
        <f t="shared" si="144"/>
        <v>21.774193548387096</v>
      </c>
      <c r="X109" s="17">
        <f>X111+X112+X113+X114</f>
        <v>101</v>
      </c>
      <c r="Y109" s="41">
        <f t="shared" si="145"/>
        <v>81.451612903225808</v>
      </c>
      <c r="Z109" s="17"/>
      <c r="AA109" s="28"/>
      <c r="AB109" s="17">
        <f>SUM(AB112:AB114)</f>
        <v>23</v>
      </c>
      <c r="AC109" s="41">
        <f t="shared" si="163"/>
        <v>18.548387096774192</v>
      </c>
      <c r="AD109" s="17"/>
      <c r="AE109" s="41"/>
      <c r="AF109" s="17"/>
      <c r="AG109" s="41"/>
      <c r="AH109" s="19"/>
      <c r="AI109" s="19"/>
      <c r="AJ109" s="17"/>
      <c r="AK109" s="41"/>
      <c r="AL109" s="17">
        <f>AL111+AL112+AL113+AL114</f>
        <v>24</v>
      </c>
      <c r="AM109" s="41">
        <f t="shared" si="150"/>
        <v>19.35483870967742</v>
      </c>
      <c r="AN109" s="17">
        <f>AN111+AN112+AN113+AN114</f>
        <v>26</v>
      </c>
      <c r="AO109" s="41">
        <f t="shared" si="151"/>
        <v>20.967741935483872</v>
      </c>
      <c r="AP109" s="17"/>
      <c r="AQ109" s="41"/>
      <c r="AR109" s="17">
        <f>AR111+AR112+AR113+AR114</f>
        <v>74</v>
      </c>
      <c r="AS109" s="41">
        <f t="shared" si="153"/>
        <v>59.677419354838712</v>
      </c>
      <c r="AT109" s="6">
        <f>AT112+AT113+AT111+AT114</f>
        <v>2</v>
      </c>
      <c r="AU109" s="6">
        <f t="shared" ref="AU109:AV109" si="169">AU112+AU113+AU111+AU114</f>
        <v>1</v>
      </c>
      <c r="AV109" s="6">
        <f t="shared" si="169"/>
        <v>1</v>
      </c>
      <c r="AW109" s="6"/>
      <c r="AX109" s="6">
        <f>AX111+AX112+AX113+AX114</f>
        <v>52</v>
      </c>
      <c r="AY109" s="41">
        <f t="shared" si="154"/>
        <v>41.935483870967744</v>
      </c>
      <c r="AZ109" s="6">
        <f>AZ111+AZ112+AZ113+AZ114</f>
        <v>72</v>
      </c>
      <c r="BA109" s="41">
        <f t="shared" si="155"/>
        <v>58.064516129032256</v>
      </c>
      <c r="BB109" s="269"/>
    </row>
    <row r="110" spans="1:54" ht="25.5" x14ac:dyDescent="0.2">
      <c r="A110" s="160">
        <v>1</v>
      </c>
      <c r="B110" s="189" t="s">
        <v>166</v>
      </c>
      <c r="C110" s="32" t="s">
        <v>167</v>
      </c>
      <c r="D110" s="32"/>
      <c r="E110" s="32">
        <v>1</v>
      </c>
      <c r="F110" s="32">
        <v>31</v>
      </c>
      <c r="G110" s="32">
        <v>31</v>
      </c>
      <c r="H110" s="32">
        <v>31</v>
      </c>
      <c r="I110" s="29">
        <f t="shared" ref="I110" si="170">H110*100/G110</f>
        <v>100</v>
      </c>
      <c r="J110" s="30"/>
      <c r="K110" s="27"/>
      <c r="L110" s="43">
        <v>25</v>
      </c>
      <c r="M110" s="29">
        <f t="shared" si="139"/>
        <v>80.645161290322577</v>
      </c>
      <c r="N110" s="43">
        <v>6</v>
      </c>
      <c r="O110" s="70">
        <f t="shared" si="140"/>
        <v>19.35483870967742</v>
      </c>
      <c r="P110" s="43">
        <v>7</v>
      </c>
      <c r="Q110" s="29">
        <f t="shared" si="141"/>
        <v>22.580645161290324</v>
      </c>
      <c r="R110" s="43">
        <v>12</v>
      </c>
      <c r="S110" s="29">
        <f t="shared" si="142"/>
        <v>38.70967741935484</v>
      </c>
      <c r="T110" s="43">
        <v>8</v>
      </c>
      <c r="U110" s="29">
        <f t="shared" si="143"/>
        <v>25.806451612903224</v>
      </c>
      <c r="V110" s="43">
        <v>4</v>
      </c>
      <c r="W110" s="29">
        <f t="shared" si="144"/>
        <v>12.903225806451612</v>
      </c>
      <c r="X110" s="43">
        <v>17</v>
      </c>
      <c r="Y110" s="29">
        <f t="shared" si="145"/>
        <v>54.838709677419352</v>
      </c>
      <c r="Z110" s="43"/>
      <c r="AA110" s="27"/>
      <c r="AB110" s="43">
        <v>14</v>
      </c>
      <c r="AC110" s="29">
        <f t="shared" si="163"/>
        <v>45.161290322580648</v>
      </c>
      <c r="AD110" s="43"/>
      <c r="AE110" s="29"/>
      <c r="AF110" s="43"/>
      <c r="AG110" s="29"/>
      <c r="AH110" s="43"/>
      <c r="AI110" s="21"/>
      <c r="AJ110" s="43"/>
      <c r="AK110" s="29"/>
      <c r="AL110" s="43">
        <v>10</v>
      </c>
      <c r="AM110" s="27">
        <f>SUM(AL110/G110*100)</f>
        <v>32.258064516129032</v>
      </c>
      <c r="AN110" s="43">
        <v>1</v>
      </c>
      <c r="AO110" s="29">
        <f>SUM(AN110/G110*100)</f>
        <v>3.225806451612903</v>
      </c>
      <c r="AP110" s="43"/>
      <c r="AQ110" s="29"/>
      <c r="AR110" s="43">
        <v>20</v>
      </c>
      <c r="AS110" s="29">
        <f>SUM(AR110/G110*100)</f>
        <v>64.516129032258064</v>
      </c>
      <c r="AT110" s="43"/>
      <c r="AU110" s="43"/>
      <c r="AV110" s="43"/>
      <c r="AW110" s="43"/>
      <c r="AX110" s="43">
        <v>20</v>
      </c>
      <c r="AY110" s="29">
        <f t="shared" si="154"/>
        <v>64.516129032258064</v>
      </c>
      <c r="AZ110" s="43">
        <v>11</v>
      </c>
      <c r="BA110" s="29">
        <f t="shared" si="155"/>
        <v>35.483870967741936</v>
      </c>
      <c r="BB110" s="269"/>
    </row>
    <row r="111" spans="1:54" ht="25.5" x14ac:dyDescent="0.2">
      <c r="A111" s="160">
        <v>2</v>
      </c>
      <c r="B111" s="189"/>
      <c r="C111" s="32" t="s">
        <v>168</v>
      </c>
      <c r="D111" s="32">
        <v>1</v>
      </c>
      <c r="E111" s="32"/>
      <c r="F111" s="43">
        <v>31</v>
      </c>
      <c r="G111" s="43">
        <v>31</v>
      </c>
      <c r="H111" s="43"/>
      <c r="I111" s="29"/>
      <c r="J111" s="43">
        <v>31</v>
      </c>
      <c r="K111" s="27">
        <f t="shared" ref="K111:K114" si="171">J111*100/G111</f>
        <v>100</v>
      </c>
      <c r="L111" s="43">
        <v>19</v>
      </c>
      <c r="M111" s="29">
        <f t="shared" si="139"/>
        <v>61.29032258064516</v>
      </c>
      <c r="N111" s="43">
        <v>12</v>
      </c>
      <c r="O111" s="70">
        <f t="shared" si="140"/>
        <v>38.70967741935484</v>
      </c>
      <c r="P111" s="43">
        <v>7</v>
      </c>
      <c r="Q111" s="29">
        <f t="shared" si="141"/>
        <v>22.580645161290324</v>
      </c>
      <c r="R111" s="43">
        <v>11</v>
      </c>
      <c r="S111" s="29">
        <f t="shared" si="142"/>
        <v>35.483870967741936</v>
      </c>
      <c r="T111" s="43">
        <v>7</v>
      </c>
      <c r="U111" s="29">
        <f t="shared" si="143"/>
        <v>22.580645161290324</v>
      </c>
      <c r="V111" s="43">
        <v>6</v>
      </c>
      <c r="W111" s="29">
        <f t="shared" si="144"/>
        <v>19.35483870967742</v>
      </c>
      <c r="X111" s="43">
        <v>31</v>
      </c>
      <c r="Y111" s="29">
        <f t="shared" si="145"/>
        <v>100</v>
      </c>
      <c r="Z111" s="43"/>
      <c r="AA111" s="27"/>
      <c r="AB111" s="43"/>
      <c r="AC111" s="29"/>
      <c r="AD111" s="43"/>
      <c r="AE111" s="29"/>
      <c r="AF111" s="43"/>
      <c r="AG111" s="29"/>
      <c r="AH111" s="43"/>
      <c r="AI111" s="21"/>
      <c r="AJ111" s="43"/>
      <c r="AK111" s="29"/>
      <c r="AL111" s="43">
        <v>4</v>
      </c>
      <c r="AM111" s="27">
        <f t="shared" ref="AM111:AM114" si="172">SUM(AL111/G111*100)</f>
        <v>12.903225806451612</v>
      </c>
      <c r="AN111" s="43">
        <v>5</v>
      </c>
      <c r="AO111" s="29">
        <f t="shared" ref="AO111:AO114" si="173">SUM(AN111/G111*100)</f>
        <v>16.129032258064516</v>
      </c>
      <c r="AP111" s="43"/>
      <c r="AQ111" s="29"/>
      <c r="AR111" s="43">
        <v>22</v>
      </c>
      <c r="AS111" s="29">
        <f t="shared" ref="AS111:AS114" si="174">SUM(AR111/G111*100)</f>
        <v>70.967741935483872</v>
      </c>
      <c r="AT111" s="158"/>
      <c r="AU111" s="43"/>
      <c r="AV111" s="43"/>
      <c r="AW111" s="43"/>
      <c r="AX111" s="43">
        <v>12</v>
      </c>
      <c r="AY111" s="29">
        <f t="shared" si="154"/>
        <v>38.70967741935484</v>
      </c>
      <c r="AZ111" s="43">
        <v>19</v>
      </c>
      <c r="BA111" s="29">
        <f t="shared" si="155"/>
        <v>61.29032258064516</v>
      </c>
      <c r="BB111" s="269"/>
    </row>
    <row r="112" spans="1:54" ht="25.5" x14ac:dyDescent="0.2">
      <c r="A112" s="160">
        <v>3</v>
      </c>
      <c r="B112" s="189"/>
      <c r="C112" s="32" t="s">
        <v>169</v>
      </c>
      <c r="D112" s="32">
        <v>1</v>
      </c>
      <c r="E112" s="43"/>
      <c r="F112" s="43">
        <v>31</v>
      </c>
      <c r="G112" s="43">
        <v>31</v>
      </c>
      <c r="H112" s="43"/>
      <c r="I112" s="29"/>
      <c r="J112" s="43">
        <v>31</v>
      </c>
      <c r="K112" s="27">
        <f t="shared" si="171"/>
        <v>100</v>
      </c>
      <c r="L112" s="43">
        <v>19</v>
      </c>
      <c r="M112" s="29">
        <f t="shared" si="139"/>
        <v>61.29032258064516</v>
      </c>
      <c r="N112" s="43">
        <v>12</v>
      </c>
      <c r="O112" s="70">
        <f t="shared" si="140"/>
        <v>38.70967741935484</v>
      </c>
      <c r="P112" s="43">
        <v>9</v>
      </c>
      <c r="Q112" s="29">
        <f t="shared" si="141"/>
        <v>29.032258064516128</v>
      </c>
      <c r="R112" s="43">
        <v>10</v>
      </c>
      <c r="S112" s="29">
        <f t="shared" si="142"/>
        <v>32.258064516129032</v>
      </c>
      <c r="T112" s="43">
        <v>6</v>
      </c>
      <c r="U112" s="29">
        <f t="shared" si="143"/>
        <v>19.35483870967742</v>
      </c>
      <c r="V112" s="43">
        <v>6</v>
      </c>
      <c r="W112" s="29">
        <f t="shared" si="144"/>
        <v>19.35483870967742</v>
      </c>
      <c r="X112" s="43">
        <v>25</v>
      </c>
      <c r="Y112" s="29">
        <f t="shared" si="145"/>
        <v>80.645161290322577</v>
      </c>
      <c r="Z112" s="43"/>
      <c r="AA112" s="27"/>
      <c r="AB112" s="43">
        <v>6</v>
      </c>
      <c r="AC112" s="29">
        <f t="shared" si="163"/>
        <v>19.35483870967742</v>
      </c>
      <c r="AD112" s="43"/>
      <c r="AE112" s="29"/>
      <c r="AF112" s="43"/>
      <c r="AG112" s="29"/>
      <c r="AH112" s="43"/>
      <c r="AI112" s="21"/>
      <c r="AJ112" s="43"/>
      <c r="AK112" s="29"/>
      <c r="AL112" s="43">
        <v>5</v>
      </c>
      <c r="AM112" s="27">
        <f t="shared" si="172"/>
        <v>16.129032258064516</v>
      </c>
      <c r="AN112" s="43">
        <v>5</v>
      </c>
      <c r="AO112" s="29">
        <f t="shared" si="173"/>
        <v>16.129032258064516</v>
      </c>
      <c r="AP112" s="43"/>
      <c r="AQ112" s="29"/>
      <c r="AR112" s="43">
        <v>21</v>
      </c>
      <c r="AS112" s="29">
        <f t="shared" si="174"/>
        <v>67.741935483870961</v>
      </c>
      <c r="AT112" s="43">
        <v>2</v>
      </c>
      <c r="AU112" s="43">
        <v>1</v>
      </c>
      <c r="AV112" s="43">
        <v>1</v>
      </c>
      <c r="AW112" s="43"/>
      <c r="AX112" s="43">
        <v>17</v>
      </c>
      <c r="AY112" s="29">
        <f t="shared" si="154"/>
        <v>54.838709677419352</v>
      </c>
      <c r="AZ112" s="43">
        <v>14</v>
      </c>
      <c r="BA112" s="29">
        <f t="shared" si="155"/>
        <v>45.161290322580648</v>
      </c>
      <c r="BB112" s="269"/>
    </row>
    <row r="113" spans="1:54" ht="25.5" x14ac:dyDescent="0.2">
      <c r="A113" s="160">
        <v>4</v>
      </c>
      <c r="B113" s="189"/>
      <c r="C113" s="32" t="s">
        <v>170</v>
      </c>
      <c r="D113" s="32">
        <v>1</v>
      </c>
      <c r="E113" s="43"/>
      <c r="F113" s="43">
        <v>31</v>
      </c>
      <c r="G113" s="43">
        <v>31</v>
      </c>
      <c r="H113" s="43"/>
      <c r="I113" s="29"/>
      <c r="J113" s="43">
        <v>31</v>
      </c>
      <c r="K113" s="27">
        <f t="shared" si="171"/>
        <v>100</v>
      </c>
      <c r="L113" s="43">
        <v>18</v>
      </c>
      <c r="M113" s="29">
        <f t="shared" si="139"/>
        <v>58.064516129032256</v>
      </c>
      <c r="N113" s="43">
        <v>13</v>
      </c>
      <c r="O113" s="70">
        <f t="shared" si="140"/>
        <v>41.935483870967744</v>
      </c>
      <c r="P113" s="43">
        <v>6</v>
      </c>
      <c r="Q113" s="29">
        <f t="shared" si="141"/>
        <v>19.35483870967742</v>
      </c>
      <c r="R113" s="43">
        <v>10</v>
      </c>
      <c r="S113" s="29">
        <f t="shared" si="142"/>
        <v>32.258064516129032</v>
      </c>
      <c r="T113" s="43">
        <v>10</v>
      </c>
      <c r="U113" s="29">
        <f t="shared" si="143"/>
        <v>32.258064516129032</v>
      </c>
      <c r="V113" s="43">
        <v>5</v>
      </c>
      <c r="W113" s="29">
        <f t="shared" si="144"/>
        <v>16.129032258064516</v>
      </c>
      <c r="X113" s="43">
        <v>28</v>
      </c>
      <c r="Y113" s="29">
        <f t="shared" si="145"/>
        <v>90.322580645161295</v>
      </c>
      <c r="Z113" s="43"/>
      <c r="AA113" s="27"/>
      <c r="AB113" s="43">
        <v>3</v>
      </c>
      <c r="AC113" s="29">
        <f t="shared" si="163"/>
        <v>9.67741935483871</v>
      </c>
      <c r="AD113" s="43"/>
      <c r="AE113" s="29"/>
      <c r="AF113" s="43"/>
      <c r="AG113" s="29"/>
      <c r="AH113" s="43"/>
      <c r="AI113" s="21"/>
      <c r="AJ113" s="43"/>
      <c r="AK113" s="29"/>
      <c r="AL113" s="43">
        <v>7</v>
      </c>
      <c r="AM113" s="27">
        <f t="shared" si="172"/>
        <v>22.58064516129032</v>
      </c>
      <c r="AN113" s="43">
        <v>6</v>
      </c>
      <c r="AO113" s="29">
        <f t="shared" si="173"/>
        <v>19.35483870967742</v>
      </c>
      <c r="AP113" s="43"/>
      <c r="AQ113" s="29"/>
      <c r="AR113" s="43">
        <v>18</v>
      </c>
      <c r="AS113" s="29">
        <f t="shared" si="174"/>
        <v>58.064516129032263</v>
      </c>
      <c r="AT113" s="43"/>
      <c r="AU113" s="43"/>
      <c r="AV113" s="43"/>
      <c r="AW113" s="43"/>
      <c r="AX113" s="43">
        <v>14</v>
      </c>
      <c r="AY113" s="29">
        <f t="shared" si="154"/>
        <v>45.161290322580648</v>
      </c>
      <c r="AZ113" s="43">
        <v>17</v>
      </c>
      <c r="BA113" s="29">
        <f t="shared" si="155"/>
        <v>54.838709677419352</v>
      </c>
      <c r="BB113" s="269"/>
    </row>
    <row r="114" spans="1:54" ht="25.5" x14ac:dyDescent="0.2">
      <c r="A114" s="160">
        <v>5</v>
      </c>
      <c r="B114" s="189"/>
      <c r="C114" s="32" t="s">
        <v>171</v>
      </c>
      <c r="D114" s="32">
        <v>1</v>
      </c>
      <c r="E114" s="43"/>
      <c r="F114" s="43">
        <v>31</v>
      </c>
      <c r="G114" s="43">
        <v>31</v>
      </c>
      <c r="H114" s="43"/>
      <c r="I114" s="29"/>
      <c r="J114" s="43">
        <v>31</v>
      </c>
      <c r="K114" s="27">
        <f t="shared" si="171"/>
        <v>100</v>
      </c>
      <c r="L114" s="43">
        <v>18</v>
      </c>
      <c r="M114" s="29">
        <f t="shared" si="139"/>
        <v>58.064516129032256</v>
      </c>
      <c r="N114" s="43">
        <v>13</v>
      </c>
      <c r="O114" s="70">
        <f t="shared" si="140"/>
        <v>41.935483870967744</v>
      </c>
      <c r="P114" s="43">
        <v>4</v>
      </c>
      <c r="Q114" s="29">
        <f t="shared" si="141"/>
        <v>12.903225806451612</v>
      </c>
      <c r="R114" s="43">
        <v>5</v>
      </c>
      <c r="S114" s="29">
        <f t="shared" si="142"/>
        <v>16.129032258064516</v>
      </c>
      <c r="T114" s="43">
        <v>12</v>
      </c>
      <c r="U114" s="29">
        <f t="shared" si="143"/>
        <v>38.70967741935484</v>
      </c>
      <c r="V114" s="43">
        <v>10</v>
      </c>
      <c r="W114" s="29">
        <f t="shared" si="144"/>
        <v>32.258064516129032</v>
      </c>
      <c r="X114" s="43">
        <v>17</v>
      </c>
      <c r="Y114" s="29">
        <f t="shared" si="145"/>
        <v>54.838709677419352</v>
      </c>
      <c r="Z114" s="43"/>
      <c r="AA114" s="27"/>
      <c r="AB114" s="43">
        <v>14</v>
      </c>
      <c r="AC114" s="29">
        <f t="shared" si="163"/>
        <v>45.161290322580648</v>
      </c>
      <c r="AD114" s="43"/>
      <c r="AE114" s="29"/>
      <c r="AF114" s="43"/>
      <c r="AG114" s="29"/>
      <c r="AH114" s="43"/>
      <c r="AI114" s="21"/>
      <c r="AJ114" s="43"/>
      <c r="AK114" s="29"/>
      <c r="AL114" s="43">
        <v>8</v>
      </c>
      <c r="AM114" s="27">
        <f t="shared" si="172"/>
        <v>25.806451612903224</v>
      </c>
      <c r="AN114" s="43">
        <v>10</v>
      </c>
      <c r="AO114" s="29">
        <f t="shared" si="173"/>
        <v>32.258064516129032</v>
      </c>
      <c r="AP114" s="43"/>
      <c r="AQ114" s="29"/>
      <c r="AR114" s="43">
        <v>13</v>
      </c>
      <c r="AS114" s="29">
        <f t="shared" si="174"/>
        <v>41.935483870967744</v>
      </c>
      <c r="AT114" s="43"/>
      <c r="AU114" s="43"/>
      <c r="AV114" s="43"/>
      <c r="AW114" s="43"/>
      <c r="AX114" s="43">
        <v>9</v>
      </c>
      <c r="AY114" s="29">
        <f t="shared" si="154"/>
        <v>29.032258064516128</v>
      </c>
      <c r="AZ114" s="43">
        <v>22</v>
      </c>
      <c r="BA114" s="29">
        <f t="shared" si="155"/>
        <v>70.967741935483872</v>
      </c>
      <c r="BB114" s="269"/>
    </row>
    <row r="115" spans="1:54" x14ac:dyDescent="0.2">
      <c r="A115" s="36"/>
      <c r="B115" s="36" t="s">
        <v>87</v>
      </c>
      <c r="C115" s="36">
        <v>6</v>
      </c>
      <c r="D115" s="6">
        <f>SUM(D116,D117)</f>
        <v>4</v>
      </c>
      <c r="E115" s="6">
        <f>SUM(E116,E117)</f>
        <v>2</v>
      </c>
      <c r="F115" s="6">
        <f>SUM(F116,F117)</f>
        <v>156</v>
      </c>
      <c r="G115" s="6">
        <f>SUM(G116,G117)</f>
        <v>156</v>
      </c>
      <c r="H115" s="6">
        <f>SUM(H116,H117)</f>
        <v>42</v>
      </c>
      <c r="I115" s="41">
        <f t="shared" si="137"/>
        <v>26.923076923076923</v>
      </c>
      <c r="J115" s="6">
        <f>SUM(J116,J117)</f>
        <v>114</v>
      </c>
      <c r="K115" s="28">
        <f t="shared" si="138"/>
        <v>73.07692307692308</v>
      </c>
      <c r="L115" s="6">
        <f>SUM(L116,L117)</f>
        <v>100</v>
      </c>
      <c r="M115" s="41">
        <f t="shared" si="139"/>
        <v>64.102564102564102</v>
      </c>
      <c r="N115" s="6">
        <f>SUM(N116,N117)</f>
        <v>56</v>
      </c>
      <c r="O115" s="340">
        <f t="shared" si="140"/>
        <v>35.897435897435898</v>
      </c>
      <c r="P115" s="339">
        <f>P116+P117</f>
        <v>35</v>
      </c>
      <c r="Q115" s="41">
        <f t="shared" si="141"/>
        <v>22.435897435897434</v>
      </c>
      <c r="R115" s="339">
        <f>R116+R117</f>
        <v>53</v>
      </c>
      <c r="S115" s="41">
        <f t="shared" si="142"/>
        <v>33.974358974358971</v>
      </c>
      <c r="T115" s="6">
        <f>T116+T117</f>
        <v>41</v>
      </c>
      <c r="U115" s="41">
        <f t="shared" si="143"/>
        <v>26.282051282051281</v>
      </c>
      <c r="V115" s="6">
        <f>V116+V117</f>
        <v>27</v>
      </c>
      <c r="W115" s="41">
        <f t="shared" si="144"/>
        <v>17.307692307692307</v>
      </c>
      <c r="X115" s="6">
        <f>SUM(X116,X117)</f>
        <v>145</v>
      </c>
      <c r="Y115" s="41">
        <f t="shared" si="145"/>
        <v>92.948717948717942</v>
      </c>
      <c r="Z115" s="6"/>
      <c r="AA115" s="6"/>
      <c r="AB115" s="6">
        <f>AB116+AB117</f>
        <v>10</v>
      </c>
      <c r="AC115" s="41">
        <f t="shared" si="163"/>
        <v>6.4102564102564106</v>
      </c>
      <c r="AD115" s="6"/>
      <c r="AE115" s="41"/>
      <c r="AF115" s="6">
        <f>SUM(AF116,AF117)</f>
        <v>1</v>
      </c>
      <c r="AG115" s="41">
        <f t="shared" ref="AG115:AG117" si="175">AF115*100/G115</f>
        <v>0.64102564102564108</v>
      </c>
      <c r="AH115" s="41"/>
      <c r="AI115" s="41"/>
      <c r="AJ115" s="6"/>
      <c r="AK115" s="41"/>
      <c r="AL115" s="6">
        <f>SUM(AL116,AL117)</f>
        <v>20</v>
      </c>
      <c r="AM115" s="41">
        <f t="shared" si="150"/>
        <v>12.820512820512821</v>
      </c>
      <c r="AN115" s="6">
        <f>SUM(AN116,AN117)</f>
        <v>25</v>
      </c>
      <c r="AO115" s="41">
        <f t="shared" si="151"/>
        <v>16.025641025641026</v>
      </c>
      <c r="AP115" s="6"/>
      <c r="AQ115" s="41"/>
      <c r="AR115" s="6">
        <f>SUM(AR116,AR117)</f>
        <v>111</v>
      </c>
      <c r="AS115" s="41">
        <f t="shared" si="153"/>
        <v>71.15384615384616</v>
      </c>
      <c r="AT115" s="6">
        <f>SUM(AT116,AT117)</f>
        <v>2</v>
      </c>
      <c r="AU115" s="6"/>
      <c r="AV115" s="6">
        <f>SUM(AV116,AV117)</f>
        <v>2</v>
      </c>
      <c r="AW115" s="6"/>
      <c r="AX115" s="6">
        <f>SUM(AX117,AX116)</f>
        <v>74</v>
      </c>
      <c r="AY115" s="41">
        <f t="shared" si="154"/>
        <v>47.435897435897438</v>
      </c>
      <c r="AZ115" s="6">
        <f>SUM(AZ116,AZ117)</f>
        <v>82</v>
      </c>
      <c r="BA115" s="41">
        <f t="shared" si="155"/>
        <v>52.564102564102562</v>
      </c>
      <c r="BB115" s="269"/>
    </row>
    <row r="116" spans="1:54" x14ac:dyDescent="0.2">
      <c r="A116" s="36"/>
      <c r="B116" s="36" t="s">
        <v>48</v>
      </c>
      <c r="C116" s="36">
        <v>2</v>
      </c>
      <c r="D116" s="6"/>
      <c r="E116" s="6">
        <f>SUM(E118,E119)</f>
        <v>2</v>
      </c>
      <c r="F116" s="6">
        <f>SUM(F118,F119)</f>
        <v>42</v>
      </c>
      <c r="G116" s="6">
        <f>SUM(G118,G119)</f>
        <v>42</v>
      </c>
      <c r="H116" s="6">
        <f>SUM(H118,H119)</f>
        <v>42</v>
      </c>
      <c r="I116" s="41">
        <f t="shared" si="137"/>
        <v>100</v>
      </c>
      <c r="J116" s="6"/>
      <c r="K116" s="28">
        <f t="shared" si="138"/>
        <v>0</v>
      </c>
      <c r="L116" s="6">
        <f>SUM(L118,L119)</f>
        <v>31</v>
      </c>
      <c r="M116" s="41">
        <f t="shared" si="139"/>
        <v>73.80952380952381</v>
      </c>
      <c r="N116" s="6">
        <f>SUM(N118,N119)</f>
        <v>11</v>
      </c>
      <c r="O116" s="340">
        <f t="shared" si="140"/>
        <v>26.19047619047619</v>
      </c>
      <c r="P116" s="6">
        <v>14</v>
      </c>
      <c r="Q116" s="41">
        <f t="shared" si="141"/>
        <v>33.333333333333336</v>
      </c>
      <c r="R116" s="6">
        <v>19</v>
      </c>
      <c r="S116" s="41">
        <f t="shared" si="142"/>
        <v>45.238095238095241</v>
      </c>
      <c r="T116" s="6">
        <v>7</v>
      </c>
      <c r="U116" s="41">
        <f t="shared" si="143"/>
        <v>16.666666666666668</v>
      </c>
      <c r="V116" s="6">
        <v>2</v>
      </c>
      <c r="W116" s="41">
        <f t="shared" si="144"/>
        <v>4.7619047619047619</v>
      </c>
      <c r="X116" s="6">
        <f>SUM(X118,X119)</f>
        <v>42</v>
      </c>
      <c r="Y116" s="41">
        <f t="shared" si="145"/>
        <v>100</v>
      </c>
      <c r="Z116" s="6"/>
      <c r="AA116" s="6"/>
      <c r="AB116" s="6"/>
      <c r="AC116" s="41"/>
      <c r="AD116" s="6"/>
      <c r="AE116" s="41"/>
      <c r="AF116" s="6"/>
      <c r="AG116" s="41"/>
      <c r="AH116" s="6"/>
      <c r="AI116" s="6"/>
      <c r="AJ116" s="6"/>
      <c r="AK116" s="41"/>
      <c r="AL116" s="6">
        <f>SUM(AL118,AL119)</f>
        <v>4</v>
      </c>
      <c r="AM116" s="41">
        <f t="shared" si="150"/>
        <v>9.5238095238095237</v>
      </c>
      <c r="AN116" s="6">
        <f>SUM(AN118,AN119)</f>
        <v>6</v>
      </c>
      <c r="AO116" s="41">
        <f t="shared" si="151"/>
        <v>14.285714285714286</v>
      </c>
      <c r="AP116" s="6"/>
      <c r="AQ116" s="41"/>
      <c r="AR116" s="6">
        <f>SUM(AR118,AR119)</f>
        <v>32</v>
      </c>
      <c r="AS116" s="41">
        <f t="shared" si="153"/>
        <v>76.19047619047619</v>
      </c>
      <c r="AT116" s="6">
        <v>1</v>
      </c>
      <c r="AU116" s="6"/>
      <c r="AV116" s="6">
        <v>1</v>
      </c>
      <c r="AW116" s="6"/>
      <c r="AX116" s="6">
        <f>SUM(AX118,AX119)</f>
        <v>27</v>
      </c>
      <c r="AY116" s="41">
        <f t="shared" si="154"/>
        <v>64.285714285714292</v>
      </c>
      <c r="AZ116" s="6">
        <f>SUM(AZ118,AZ119)</f>
        <v>15</v>
      </c>
      <c r="BA116" s="41">
        <f t="shared" si="155"/>
        <v>35.714285714285715</v>
      </c>
      <c r="BB116" s="269"/>
    </row>
    <row r="117" spans="1:54" x14ac:dyDescent="0.2">
      <c r="A117" s="36"/>
      <c r="B117" s="36" t="s">
        <v>49</v>
      </c>
      <c r="C117" s="36">
        <v>4</v>
      </c>
      <c r="D117" s="6">
        <f>SUM(D120,D121,D122,D123)</f>
        <v>4</v>
      </c>
      <c r="E117" s="6"/>
      <c r="F117" s="6">
        <f>SUM(F120,F121,F122,F123)</f>
        <v>114</v>
      </c>
      <c r="G117" s="6">
        <f>SUM(G120,G121,G122,G123)</f>
        <v>114</v>
      </c>
      <c r="H117" s="6"/>
      <c r="I117" s="41">
        <f t="shared" si="137"/>
        <v>0</v>
      </c>
      <c r="J117" s="6">
        <f>SUM(J120,J121,J122,J123)</f>
        <v>114</v>
      </c>
      <c r="K117" s="28">
        <f t="shared" si="138"/>
        <v>100</v>
      </c>
      <c r="L117" s="6">
        <f>SUM(L120,L121,L122,L123)</f>
        <v>69</v>
      </c>
      <c r="M117" s="41">
        <f t="shared" si="139"/>
        <v>60.526315789473685</v>
      </c>
      <c r="N117" s="6">
        <f>SUM(N120,N121,N122,N123)</f>
        <v>45</v>
      </c>
      <c r="O117" s="340">
        <f t="shared" si="140"/>
        <v>39.473684210526315</v>
      </c>
      <c r="P117" s="339">
        <f>P120+P121+P122+P123</f>
        <v>21</v>
      </c>
      <c r="Q117" s="41">
        <f t="shared" si="141"/>
        <v>18.421052631578949</v>
      </c>
      <c r="R117" s="339">
        <f>R120+R121+R122+R123</f>
        <v>34</v>
      </c>
      <c r="S117" s="41">
        <f t="shared" si="142"/>
        <v>29.82456140350877</v>
      </c>
      <c r="T117" s="6">
        <f>T120+T121+T122+T123</f>
        <v>34</v>
      </c>
      <c r="U117" s="41">
        <f t="shared" si="143"/>
        <v>29.82456140350877</v>
      </c>
      <c r="V117" s="6">
        <f>V120+V121+V122+V123</f>
        <v>25</v>
      </c>
      <c r="W117" s="41">
        <f t="shared" si="144"/>
        <v>21.92982456140351</v>
      </c>
      <c r="X117" s="6">
        <f>SUM(X120,X121,X122,X123)</f>
        <v>103</v>
      </c>
      <c r="Y117" s="41">
        <f t="shared" si="145"/>
        <v>90.350877192982452</v>
      </c>
      <c r="Z117" s="6"/>
      <c r="AA117" s="6"/>
      <c r="AB117" s="18">
        <f>AB120+AB121+AB122+AB123</f>
        <v>10</v>
      </c>
      <c r="AC117" s="41">
        <f t="shared" si="163"/>
        <v>8.7719298245614041</v>
      </c>
      <c r="AD117" s="6"/>
      <c r="AE117" s="41"/>
      <c r="AF117" s="6">
        <f>SUM(AF120,AF121,AF122,AF123)</f>
        <v>1</v>
      </c>
      <c r="AG117" s="41">
        <f t="shared" si="175"/>
        <v>0.8771929824561403</v>
      </c>
      <c r="AH117" s="41"/>
      <c r="AI117" s="41"/>
      <c r="AJ117" s="6"/>
      <c r="AK117" s="41"/>
      <c r="AL117" s="6">
        <f>SUM(AL120,AL121,AL122,AL123)</f>
        <v>16</v>
      </c>
      <c r="AM117" s="41">
        <f t="shared" si="150"/>
        <v>14.035087719298245</v>
      </c>
      <c r="AN117" s="6">
        <f>SUM(AN120,AN121,AN122,AN123)</f>
        <v>19</v>
      </c>
      <c r="AO117" s="41">
        <f t="shared" si="151"/>
        <v>16.666666666666668</v>
      </c>
      <c r="AP117" s="6"/>
      <c r="AQ117" s="41"/>
      <c r="AR117" s="6">
        <f>SUM(AR120,AR121,AR122,AR123)</f>
        <v>79</v>
      </c>
      <c r="AS117" s="41">
        <f t="shared" si="153"/>
        <v>69.298245614035082</v>
      </c>
      <c r="AT117" s="6">
        <v>1</v>
      </c>
      <c r="AU117" s="6"/>
      <c r="AV117" s="6">
        <v>1</v>
      </c>
      <c r="AW117" s="6"/>
      <c r="AX117" s="6">
        <f>SUM(AX120,AX121,AX122,AX123)</f>
        <v>47</v>
      </c>
      <c r="AY117" s="41">
        <f t="shared" si="154"/>
        <v>41.228070175438596</v>
      </c>
      <c r="AZ117" s="6">
        <f>SUM(AZ120,AZ121,AZ122,AZ123)</f>
        <v>67</v>
      </c>
      <c r="BA117" s="41">
        <f t="shared" si="155"/>
        <v>58.771929824561404</v>
      </c>
      <c r="BB117" s="269"/>
    </row>
    <row r="118" spans="1:54" ht="25.5" x14ac:dyDescent="0.2">
      <c r="A118" s="160">
        <v>1</v>
      </c>
      <c r="B118" s="198" t="s">
        <v>172</v>
      </c>
      <c r="C118" s="39" t="s">
        <v>173</v>
      </c>
      <c r="D118" s="43"/>
      <c r="E118" s="43">
        <v>1</v>
      </c>
      <c r="F118" s="43">
        <v>21</v>
      </c>
      <c r="G118" s="43">
        <v>21</v>
      </c>
      <c r="H118" s="43">
        <v>21</v>
      </c>
      <c r="I118" s="29">
        <f t="shared" si="137"/>
        <v>100</v>
      </c>
      <c r="J118" s="43"/>
      <c r="K118" s="27"/>
      <c r="L118" s="43">
        <v>15</v>
      </c>
      <c r="M118" s="29">
        <f t="shared" si="139"/>
        <v>71.428571428571431</v>
      </c>
      <c r="N118" s="43">
        <v>6</v>
      </c>
      <c r="O118" s="70">
        <f t="shared" si="140"/>
        <v>28.571428571428573</v>
      </c>
      <c r="P118" s="43">
        <v>8</v>
      </c>
      <c r="Q118" s="29">
        <f t="shared" si="141"/>
        <v>38.095238095238095</v>
      </c>
      <c r="R118" s="43">
        <v>10</v>
      </c>
      <c r="S118" s="29">
        <f t="shared" si="142"/>
        <v>47.61904761904762</v>
      </c>
      <c r="T118" s="43">
        <v>3</v>
      </c>
      <c r="U118" s="29">
        <f t="shared" si="143"/>
        <v>14.285714285714286</v>
      </c>
      <c r="V118" s="43"/>
      <c r="W118" s="29"/>
      <c r="X118" s="43">
        <v>21</v>
      </c>
      <c r="Y118" s="29">
        <f t="shared" si="145"/>
        <v>100</v>
      </c>
      <c r="Z118" s="43"/>
      <c r="AA118" s="29"/>
      <c r="AB118" s="43"/>
      <c r="AC118" s="29"/>
      <c r="AD118" s="43"/>
      <c r="AE118" s="29"/>
      <c r="AF118" s="43"/>
      <c r="AG118" s="29"/>
      <c r="AH118" s="43"/>
      <c r="AI118" s="43"/>
      <c r="AJ118" s="43"/>
      <c r="AK118" s="29"/>
      <c r="AL118" s="43">
        <v>2</v>
      </c>
      <c r="AM118" s="29">
        <v>9.5238095238095237</v>
      </c>
      <c r="AN118" s="43">
        <v>3</v>
      </c>
      <c r="AO118" s="29">
        <f t="shared" si="151"/>
        <v>14.285714285714286</v>
      </c>
      <c r="AP118" s="43"/>
      <c r="AQ118" s="29"/>
      <c r="AR118" s="43">
        <v>16</v>
      </c>
      <c r="AS118" s="29">
        <f t="shared" si="153"/>
        <v>76.19047619047619</v>
      </c>
      <c r="AT118" s="32"/>
      <c r="AU118" s="30"/>
      <c r="AV118" s="32"/>
      <c r="AW118" s="30"/>
      <c r="AX118" s="43">
        <v>14</v>
      </c>
      <c r="AY118" s="29">
        <f t="shared" si="154"/>
        <v>66.666666666666671</v>
      </c>
      <c r="AZ118" s="43">
        <v>7</v>
      </c>
      <c r="BA118" s="29">
        <f t="shared" si="155"/>
        <v>33.333333333333336</v>
      </c>
      <c r="BB118" s="269"/>
    </row>
    <row r="119" spans="1:54" ht="25.5" x14ac:dyDescent="0.2">
      <c r="A119" s="160">
        <v>2</v>
      </c>
      <c r="B119" s="198"/>
      <c r="C119" s="39" t="s">
        <v>174</v>
      </c>
      <c r="D119" s="43"/>
      <c r="E119" s="43">
        <v>1</v>
      </c>
      <c r="F119" s="43">
        <v>21</v>
      </c>
      <c r="G119" s="43">
        <v>21</v>
      </c>
      <c r="H119" s="43">
        <v>21</v>
      </c>
      <c r="I119" s="29">
        <f t="shared" si="137"/>
        <v>100</v>
      </c>
      <c r="J119" s="43"/>
      <c r="K119" s="27"/>
      <c r="L119" s="43">
        <v>16</v>
      </c>
      <c r="M119" s="29">
        <f t="shared" si="139"/>
        <v>76.19047619047619</v>
      </c>
      <c r="N119" s="43">
        <v>5</v>
      </c>
      <c r="O119" s="70">
        <f t="shared" si="140"/>
        <v>23.80952380952381</v>
      </c>
      <c r="P119" s="43">
        <v>6</v>
      </c>
      <c r="Q119" s="29">
        <f t="shared" si="141"/>
        <v>28.571428571428573</v>
      </c>
      <c r="R119" s="43">
        <v>10</v>
      </c>
      <c r="S119" s="29">
        <f t="shared" si="142"/>
        <v>47.61904761904762</v>
      </c>
      <c r="T119" s="43">
        <v>3</v>
      </c>
      <c r="U119" s="29">
        <f t="shared" si="143"/>
        <v>14.285714285714286</v>
      </c>
      <c r="V119" s="43">
        <v>2</v>
      </c>
      <c r="W119" s="29">
        <f t="shared" ref="W119:W123" si="176">V119*100/G119</f>
        <v>9.5238095238095237</v>
      </c>
      <c r="X119" s="43">
        <v>21</v>
      </c>
      <c r="Y119" s="29">
        <f t="shared" si="145"/>
        <v>100</v>
      </c>
      <c r="Z119" s="43"/>
      <c r="AA119" s="29"/>
      <c r="AB119" s="43"/>
      <c r="AC119" s="29"/>
      <c r="AD119" s="43"/>
      <c r="AE119" s="29"/>
      <c r="AF119" s="43"/>
      <c r="AG119" s="29"/>
      <c r="AH119" s="43"/>
      <c r="AI119" s="43"/>
      <c r="AJ119" s="43"/>
      <c r="AK119" s="29"/>
      <c r="AL119" s="43">
        <v>2</v>
      </c>
      <c r="AM119" s="29">
        <v>9.5238095238095237</v>
      </c>
      <c r="AN119" s="43">
        <v>3</v>
      </c>
      <c r="AO119" s="29">
        <f t="shared" si="151"/>
        <v>14.285714285714286</v>
      </c>
      <c r="AP119" s="43"/>
      <c r="AQ119" s="29"/>
      <c r="AR119" s="43">
        <v>16</v>
      </c>
      <c r="AS119" s="29">
        <f t="shared" si="153"/>
        <v>76.19047619047619</v>
      </c>
      <c r="AT119" s="30"/>
      <c r="AU119" s="30"/>
      <c r="AV119" s="30"/>
      <c r="AW119" s="30"/>
      <c r="AX119" s="43">
        <v>13</v>
      </c>
      <c r="AY119" s="29">
        <f t="shared" si="154"/>
        <v>61.904761904761905</v>
      </c>
      <c r="AZ119" s="43">
        <v>8</v>
      </c>
      <c r="BA119" s="29">
        <f t="shared" si="155"/>
        <v>38.095238095238095</v>
      </c>
      <c r="BB119" s="269"/>
    </row>
    <row r="120" spans="1:54" x14ac:dyDescent="0.2">
      <c r="A120" s="160">
        <v>3</v>
      </c>
      <c r="B120" s="198"/>
      <c r="C120" s="39" t="s">
        <v>175</v>
      </c>
      <c r="D120" s="160">
        <v>1</v>
      </c>
      <c r="E120" s="31"/>
      <c r="F120" s="160">
        <v>31</v>
      </c>
      <c r="G120" s="43">
        <v>31</v>
      </c>
      <c r="H120" s="31"/>
      <c r="I120" s="29"/>
      <c r="J120" s="32">
        <v>31</v>
      </c>
      <c r="K120" s="27">
        <f t="shared" ref="K120:K123" si="177">J120*100/G120</f>
        <v>100</v>
      </c>
      <c r="L120" s="32">
        <v>19</v>
      </c>
      <c r="M120" s="29">
        <f t="shared" si="139"/>
        <v>61.29032258064516</v>
      </c>
      <c r="N120" s="32">
        <v>12</v>
      </c>
      <c r="O120" s="70">
        <f t="shared" si="140"/>
        <v>38.70967741935484</v>
      </c>
      <c r="P120" s="32">
        <v>1</v>
      </c>
      <c r="Q120" s="29">
        <f t="shared" si="141"/>
        <v>3.225806451612903</v>
      </c>
      <c r="R120" s="32">
        <v>11</v>
      </c>
      <c r="S120" s="29">
        <f t="shared" si="142"/>
        <v>35.483870967741936</v>
      </c>
      <c r="T120" s="32">
        <v>14</v>
      </c>
      <c r="U120" s="29">
        <f t="shared" si="143"/>
        <v>45.161290322580648</v>
      </c>
      <c r="V120" s="32">
        <v>5</v>
      </c>
      <c r="W120" s="29">
        <f t="shared" si="176"/>
        <v>16.129032258064516</v>
      </c>
      <c r="X120" s="32">
        <v>25</v>
      </c>
      <c r="Y120" s="29">
        <f t="shared" si="145"/>
        <v>80.645161290322577</v>
      </c>
      <c r="Z120" s="30"/>
      <c r="AA120" s="27"/>
      <c r="AB120" s="32">
        <v>6</v>
      </c>
      <c r="AC120" s="29">
        <f t="shared" ref="AC120:AC123" si="178">AB120*100/G120</f>
        <v>19.35483870967742</v>
      </c>
      <c r="AD120" s="30"/>
      <c r="AE120" s="29"/>
      <c r="AF120" s="32"/>
      <c r="AG120" s="29"/>
      <c r="AH120" s="43"/>
      <c r="AI120" s="43"/>
      <c r="AJ120" s="30"/>
      <c r="AK120" s="29"/>
      <c r="AL120" s="32">
        <v>8</v>
      </c>
      <c r="AM120" s="29">
        <v>26.666666666666668</v>
      </c>
      <c r="AN120" s="32">
        <v>5</v>
      </c>
      <c r="AO120" s="29">
        <f t="shared" si="151"/>
        <v>16.129032258064516</v>
      </c>
      <c r="AP120" s="30"/>
      <c r="AQ120" s="29"/>
      <c r="AR120" s="32">
        <v>18</v>
      </c>
      <c r="AS120" s="29">
        <f t="shared" si="153"/>
        <v>58.064516129032256</v>
      </c>
      <c r="AT120" s="32">
        <v>1</v>
      </c>
      <c r="AU120" s="30" t="s">
        <v>401</v>
      </c>
      <c r="AV120" s="32"/>
      <c r="AW120" s="30"/>
      <c r="AX120" s="43">
        <v>10</v>
      </c>
      <c r="AY120" s="29">
        <f t="shared" si="154"/>
        <v>32.258064516129032</v>
      </c>
      <c r="AZ120" s="43">
        <v>21</v>
      </c>
      <c r="BA120" s="29">
        <f t="shared" si="155"/>
        <v>67.741935483870961</v>
      </c>
      <c r="BB120" s="269"/>
    </row>
    <row r="121" spans="1:54" x14ac:dyDescent="0.2">
      <c r="A121" s="160">
        <v>4</v>
      </c>
      <c r="B121" s="198"/>
      <c r="C121" s="39" t="s">
        <v>176</v>
      </c>
      <c r="D121" s="160">
        <v>1</v>
      </c>
      <c r="E121" s="160"/>
      <c r="F121" s="160">
        <v>31</v>
      </c>
      <c r="G121" s="43">
        <v>31</v>
      </c>
      <c r="H121" s="160"/>
      <c r="I121" s="29"/>
      <c r="J121" s="32">
        <v>31</v>
      </c>
      <c r="K121" s="27">
        <f t="shared" si="177"/>
        <v>100</v>
      </c>
      <c r="L121" s="32">
        <v>18</v>
      </c>
      <c r="M121" s="29">
        <f t="shared" si="139"/>
        <v>58.064516129032256</v>
      </c>
      <c r="N121" s="33">
        <v>13</v>
      </c>
      <c r="O121" s="70">
        <f t="shared" si="140"/>
        <v>41.935483870967744</v>
      </c>
      <c r="P121" s="32">
        <v>7</v>
      </c>
      <c r="Q121" s="29">
        <f t="shared" si="141"/>
        <v>22.580645161290324</v>
      </c>
      <c r="R121" s="32">
        <v>8</v>
      </c>
      <c r="S121" s="29">
        <f t="shared" si="142"/>
        <v>25.806451612903224</v>
      </c>
      <c r="T121" s="32">
        <v>9</v>
      </c>
      <c r="U121" s="29">
        <f t="shared" si="143"/>
        <v>29.032258064516128</v>
      </c>
      <c r="V121" s="32">
        <v>7</v>
      </c>
      <c r="W121" s="29">
        <f t="shared" si="176"/>
        <v>22.580645161290324</v>
      </c>
      <c r="X121" s="32">
        <v>28</v>
      </c>
      <c r="Y121" s="29">
        <f t="shared" si="145"/>
        <v>90.322580645161295</v>
      </c>
      <c r="Z121" s="30"/>
      <c r="AA121" s="27"/>
      <c r="AB121" s="32">
        <v>3</v>
      </c>
      <c r="AC121" s="29">
        <f t="shared" si="178"/>
        <v>9.67741935483871</v>
      </c>
      <c r="AD121" s="30"/>
      <c r="AE121" s="29"/>
      <c r="AF121" s="32"/>
      <c r="AG121" s="29"/>
      <c r="AH121" s="43"/>
      <c r="AI121" s="43"/>
      <c r="AJ121" s="30"/>
      <c r="AK121" s="29"/>
      <c r="AL121" s="33">
        <v>2</v>
      </c>
      <c r="AM121" s="29">
        <v>6.4516129032258061</v>
      </c>
      <c r="AN121" s="32">
        <v>3</v>
      </c>
      <c r="AO121" s="29">
        <f t="shared" si="151"/>
        <v>9.67741935483871</v>
      </c>
      <c r="AP121" s="32"/>
      <c r="AQ121" s="29"/>
      <c r="AR121" s="32">
        <v>26</v>
      </c>
      <c r="AS121" s="29">
        <f t="shared" si="153"/>
        <v>83.870967741935488</v>
      </c>
      <c r="AT121" s="30"/>
      <c r="AU121" s="30"/>
      <c r="AV121" s="30"/>
      <c r="AW121" s="30"/>
      <c r="AX121" s="43">
        <v>12</v>
      </c>
      <c r="AY121" s="29">
        <f t="shared" si="154"/>
        <v>38.70967741935484</v>
      </c>
      <c r="AZ121" s="43">
        <v>19</v>
      </c>
      <c r="BA121" s="29">
        <f t="shared" si="155"/>
        <v>61.29032258064516</v>
      </c>
      <c r="BB121" s="269"/>
    </row>
    <row r="122" spans="1:54" x14ac:dyDescent="0.2">
      <c r="A122" s="160">
        <v>5</v>
      </c>
      <c r="B122" s="198"/>
      <c r="C122" s="39" t="s">
        <v>177</v>
      </c>
      <c r="D122" s="160">
        <v>1</v>
      </c>
      <c r="E122" s="160"/>
      <c r="F122" s="160">
        <v>21</v>
      </c>
      <c r="G122" s="43">
        <v>21</v>
      </c>
      <c r="H122" s="160"/>
      <c r="I122" s="29"/>
      <c r="J122" s="32">
        <v>21</v>
      </c>
      <c r="K122" s="27">
        <f t="shared" si="177"/>
        <v>100</v>
      </c>
      <c r="L122" s="32">
        <v>14</v>
      </c>
      <c r="M122" s="29">
        <f t="shared" si="139"/>
        <v>66.666666666666671</v>
      </c>
      <c r="N122" s="32">
        <v>7</v>
      </c>
      <c r="O122" s="70">
        <f t="shared" si="140"/>
        <v>33.333333333333336</v>
      </c>
      <c r="P122" s="32">
        <v>6</v>
      </c>
      <c r="Q122" s="29">
        <f t="shared" si="141"/>
        <v>28.571428571428573</v>
      </c>
      <c r="R122" s="32">
        <v>6</v>
      </c>
      <c r="S122" s="29">
        <f t="shared" si="142"/>
        <v>28.571428571428573</v>
      </c>
      <c r="T122" s="32">
        <v>6</v>
      </c>
      <c r="U122" s="29">
        <f t="shared" si="143"/>
        <v>28.571428571428573</v>
      </c>
      <c r="V122" s="32">
        <v>3</v>
      </c>
      <c r="W122" s="29">
        <f t="shared" si="176"/>
        <v>14.285714285714286</v>
      </c>
      <c r="X122" s="32">
        <v>21</v>
      </c>
      <c r="Y122" s="29">
        <f t="shared" si="145"/>
        <v>100</v>
      </c>
      <c r="Z122" s="32"/>
      <c r="AA122" s="27"/>
      <c r="AB122" s="32"/>
      <c r="AC122" s="29"/>
      <c r="AD122" s="32"/>
      <c r="AE122" s="29"/>
      <c r="AF122" s="32"/>
      <c r="AG122" s="29"/>
      <c r="AH122" s="43"/>
      <c r="AI122" s="43"/>
      <c r="AJ122" s="32"/>
      <c r="AK122" s="29"/>
      <c r="AL122" s="32">
        <v>3</v>
      </c>
      <c r="AM122" s="29">
        <v>14.285714285714286</v>
      </c>
      <c r="AN122" s="32">
        <v>6</v>
      </c>
      <c r="AO122" s="29">
        <f t="shared" si="151"/>
        <v>28.571428571428573</v>
      </c>
      <c r="AP122" s="32"/>
      <c r="AQ122" s="29"/>
      <c r="AR122" s="32">
        <v>12</v>
      </c>
      <c r="AS122" s="29">
        <f t="shared" si="153"/>
        <v>57.142857142857146</v>
      </c>
      <c r="AT122" s="30"/>
      <c r="AU122" s="30"/>
      <c r="AV122" s="30"/>
      <c r="AW122" s="30"/>
      <c r="AX122" s="43">
        <v>11</v>
      </c>
      <c r="AY122" s="29">
        <f t="shared" si="154"/>
        <v>52.38095238095238</v>
      </c>
      <c r="AZ122" s="43">
        <v>10</v>
      </c>
      <c r="BA122" s="29">
        <f t="shared" si="155"/>
        <v>47.61904761904762</v>
      </c>
      <c r="BB122" s="269"/>
    </row>
    <row r="123" spans="1:54" ht="25.5" x14ac:dyDescent="0.2">
      <c r="A123" s="160">
        <v>6</v>
      </c>
      <c r="B123" s="198"/>
      <c r="C123" s="39" t="s">
        <v>178</v>
      </c>
      <c r="D123" s="32">
        <v>1</v>
      </c>
      <c r="E123" s="32"/>
      <c r="F123" s="32">
        <v>31</v>
      </c>
      <c r="G123" s="43">
        <v>31</v>
      </c>
      <c r="H123" s="33"/>
      <c r="I123" s="29"/>
      <c r="J123" s="33">
        <v>31</v>
      </c>
      <c r="K123" s="27">
        <f t="shared" si="177"/>
        <v>100</v>
      </c>
      <c r="L123" s="33">
        <v>18</v>
      </c>
      <c r="M123" s="29">
        <f t="shared" si="139"/>
        <v>58.064516129032256</v>
      </c>
      <c r="N123" s="33">
        <v>13</v>
      </c>
      <c r="O123" s="70">
        <f t="shared" si="140"/>
        <v>41.935483870967744</v>
      </c>
      <c r="P123" s="33">
        <v>7</v>
      </c>
      <c r="Q123" s="29">
        <f t="shared" si="141"/>
        <v>22.580645161290324</v>
      </c>
      <c r="R123" s="33">
        <v>9</v>
      </c>
      <c r="S123" s="29">
        <f t="shared" si="142"/>
        <v>29.032258064516128</v>
      </c>
      <c r="T123" s="32">
        <v>5</v>
      </c>
      <c r="U123" s="29">
        <f t="shared" si="143"/>
        <v>16.129032258064516</v>
      </c>
      <c r="V123" s="32">
        <v>10</v>
      </c>
      <c r="W123" s="29">
        <f t="shared" si="176"/>
        <v>32.258064516129032</v>
      </c>
      <c r="X123" s="32">
        <v>29</v>
      </c>
      <c r="Y123" s="29">
        <f t="shared" si="145"/>
        <v>93.548387096774192</v>
      </c>
      <c r="Z123" s="32"/>
      <c r="AA123" s="32"/>
      <c r="AB123" s="32">
        <v>1</v>
      </c>
      <c r="AC123" s="29">
        <f t="shared" si="178"/>
        <v>3.225806451612903</v>
      </c>
      <c r="AD123" s="32"/>
      <c r="AE123" s="29"/>
      <c r="AF123" s="32">
        <v>1</v>
      </c>
      <c r="AG123" s="29">
        <f t="shared" ref="AG123" si="179">AF123*100/G123</f>
        <v>3.225806451612903</v>
      </c>
      <c r="AH123" s="29"/>
      <c r="AI123" s="29"/>
      <c r="AJ123" s="32"/>
      <c r="AK123" s="29"/>
      <c r="AL123" s="32">
        <v>3</v>
      </c>
      <c r="AM123" s="29">
        <v>9.67741935483871</v>
      </c>
      <c r="AN123" s="32">
        <v>5</v>
      </c>
      <c r="AO123" s="29">
        <f t="shared" si="151"/>
        <v>16.129032258064516</v>
      </c>
      <c r="AP123" s="32"/>
      <c r="AQ123" s="29"/>
      <c r="AR123" s="32">
        <v>23</v>
      </c>
      <c r="AS123" s="29">
        <f t="shared" si="153"/>
        <v>74.193548387096769</v>
      </c>
      <c r="AT123" s="30"/>
      <c r="AU123" s="30"/>
      <c r="AV123" s="30"/>
      <c r="AW123" s="30"/>
      <c r="AX123" s="43">
        <v>14</v>
      </c>
      <c r="AY123" s="29">
        <f t="shared" si="154"/>
        <v>45.161290322580648</v>
      </c>
      <c r="AZ123" s="43">
        <v>17</v>
      </c>
      <c r="BA123" s="29">
        <f t="shared" si="155"/>
        <v>54.838709677419352</v>
      </c>
      <c r="BB123" s="269"/>
    </row>
    <row r="124" spans="1:54" x14ac:dyDescent="0.2">
      <c r="A124" s="341"/>
      <c r="B124" s="36" t="s">
        <v>87</v>
      </c>
      <c r="C124" s="17">
        <v>9</v>
      </c>
      <c r="D124" s="18">
        <f>D125+D126</f>
        <v>8</v>
      </c>
      <c r="E124" s="18">
        <f>E125+E126</f>
        <v>1</v>
      </c>
      <c r="F124" s="18">
        <f>F125+F126</f>
        <v>249</v>
      </c>
      <c r="G124" s="18">
        <f>G125+G126</f>
        <v>249</v>
      </c>
      <c r="H124" s="18">
        <f>H125+H126</f>
        <v>21</v>
      </c>
      <c r="I124" s="41">
        <f t="shared" si="137"/>
        <v>8.4337349397590362</v>
      </c>
      <c r="J124" s="18">
        <f>J125+J126</f>
        <v>228</v>
      </c>
      <c r="K124" s="28">
        <f t="shared" si="138"/>
        <v>91.566265060240966</v>
      </c>
      <c r="L124" s="18">
        <f>L125+L126</f>
        <v>159</v>
      </c>
      <c r="M124" s="41">
        <f t="shared" si="139"/>
        <v>63.855421686746986</v>
      </c>
      <c r="N124" s="18">
        <f>N125+N126</f>
        <v>90</v>
      </c>
      <c r="O124" s="340">
        <f t="shared" si="140"/>
        <v>36.144578313253014</v>
      </c>
      <c r="P124" s="18">
        <f>P125+P126</f>
        <v>51</v>
      </c>
      <c r="Q124" s="41">
        <f t="shared" si="141"/>
        <v>20.481927710843372</v>
      </c>
      <c r="R124" s="18">
        <f>R125+R126</f>
        <v>80</v>
      </c>
      <c r="S124" s="41">
        <f t="shared" si="142"/>
        <v>32.128514056224901</v>
      </c>
      <c r="T124" s="18">
        <f>T125+T126</f>
        <v>61</v>
      </c>
      <c r="U124" s="41">
        <f t="shared" si="143"/>
        <v>24.497991967871485</v>
      </c>
      <c r="V124" s="18">
        <f>V125+V126</f>
        <v>57</v>
      </c>
      <c r="W124" s="41">
        <f t="shared" si="144"/>
        <v>22.891566265060241</v>
      </c>
      <c r="X124" s="18">
        <f>X125+X126</f>
        <v>207</v>
      </c>
      <c r="Y124" s="41">
        <f t="shared" si="145"/>
        <v>83.132530120481931</v>
      </c>
      <c r="Z124" s="18"/>
      <c r="AA124" s="18"/>
      <c r="AB124" s="18">
        <f>AB125+AB126</f>
        <v>42</v>
      </c>
      <c r="AC124" s="41">
        <f t="shared" si="163"/>
        <v>16.867469879518072</v>
      </c>
      <c r="AD124" s="18"/>
      <c r="AE124" s="41"/>
      <c r="AF124" s="18"/>
      <c r="AG124" s="41"/>
      <c r="AH124" s="18"/>
      <c r="AI124" s="18"/>
      <c r="AJ124" s="18"/>
      <c r="AK124" s="41"/>
      <c r="AL124" s="18">
        <f>AL125+AL126</f>
        <v>66</v>
      </c>
      <c r="AM124" s="41">
        <f t="shared" si="150"/>
        <v>26.506024096385541</v>
      </c>
      <c r="AN124" s="18">
        <f>AN125+AN126</f>
        <v>40</v>
      </c>
      <c r="AO124" s="41">
        <f t="shared" si="151"/>
        <v>16.064257028112451</v>
      </c>
      <c r="AP124" s="18">
        <f>AP125+AP126</f>
        <v>2</v>
      </c>
      <c r="AQ124" s="41">
        <f t="shared" ref="AQ124:AQ126" si="180">AP124*100/G124</f>
        <v>0.80321285140562249</v>
      </c>
      <c r="AR124" s="18">
        <f>AR125+AR126</f>
        <v>141</v>
      </c>
      <c r="AS124" s="41">
        <f t="shared" si="153"/>
        <v>56.626506024096386</v>
      </c>
      <c r="AT124" s="18">
        <f>AT125+AT126</f>
        <v>3</v>
      </c>
      <c r="AU124" s="18">
        <f>AU125+AU126</f>
        <v>1</v>
      </c>
      <c r="AV124" s="18">
        <f>AV125+AV126</f>
        <v>2</v>
      </c>
      <c r="AW124" s="18"/>
      <c r="AX124" s="6">
        <f>AX125+AX126</f>
        <v>147</v>
      </c>
      <c r="AY124" s="41">
        <f t="shared" si="154"/>
        <v>59.036144578313255</v>
      </c>
      <c r="AZ124" s="6">
        <f>AZ125+AZ126</f>
        <v>102</v>
      </c>
      <c r="BA124" s="41">
        <f t="shared" si="155"/>
        <v>40.963855421686745</v>
      </c>
      <c r="BB124" s="269"/>
    </row>
    <row r="125" spans="1:54" x14ac:dyDescent="0.2">
      <c r="A125" s="341"/>
      <c r="B125" s="36" t="s">
        <v>48</v>
      </c>
      <c r="C125" s="17">
        <v>1</v>
      </c>
      <c r="D125" s="18"/>
      <c r="E125" s="18">
        <v>1</v>
      </c>
      <c r="F125" s="18">
        <v>21</v>
      </c>
      <c r="G125" s="18">
        <v>21</v>
      </c>
      <c r="H125" s="18">
        <v>21</v>
      </c>
      <c r="I125" s="41">
        <f t="shared" si="137"/>
        <v>100</v>
      </c>
      <c r="J125" s="18"/>
      <c r="K125" s="28"/>
      <c r="L125" s="18">
        <f>L127</f>
        <v>15</v>
      </c>
      <c r="M125" s="41">
        <f t="shared" si="139"/>
        <v>71.428571428571431</v>
      </c>
      <c r="N125" s="18">
        <f>N127</f>
        <v>6</v>
      </c>
      <c r="O125" s="340">
        <f t="shared" si="140"/>
        <v>28.571428571428573</v>
      </c>
      <c r="P125" s="18">
        <v>2</v>
      </c>
      <c r="Q125" s="41">
        <f t="shared" si="141"/>
        <v>9.5238095238095237</v>
      </c>
      <c r="R125" s="18">
        <v>4</v>
      </c>
      <c r="S125" s="41">
        <f t="shared" si="142"/>
        <v>19.047619047619047</v>
      </c>
      <c r="T125" s="18">
        <v>8</v>
      </c>
      <c r="U125" s="41">
        <f t="shared" si="143"/>
        <v>38.095238095238095</v>
      </c>
      <c r="V125" s="18">
        <v>7</v>
      </c>
      <c r="W125" s="41">
        <f t="shared" si="144"/>
        <v>33.333333333333336</v>
      </c>
      <c r="X125" s="18">
        <f>X127</f>
        <v>21</v>
      </c>
      <c r="Y125" s="41">
        <f t="shared" si="145"/>
        <v>100</v>
      </c>
      <c r="Z125" s="18"/>
      <c r="AA125" s="18"/>
      <c r="AB125" s="18"/>
      <c r="AC125" s="41"/>
      <c r="AD125" s="18"/>
      <c r="AE125" s="41"/>
      <c r="AF125" s="18"/>
      <c r="AG125" s="41"/>
      <c r="AH125" s="18"/>
      <c r="AI125" s="18"/>
      <c r="AJ125" s="18"/>
      <c r="AK125" s="41"/>
      <c r="AL125" s="18">
        <f>AL127</f>
        <v>5</v>
      </c>
      <c r="AM125" s="41">
        <f t="shared" si="150"/>
        <v>23.80952380952381</v>
      </c>
      <c r="AN125" s="18">
        <f>AN127</f>
        <v>5</v>
      </c>
      <c r="AO125" s="41">
        <f t="shared" si="151"/>
        <v>23.80952380952381</v>
      </c>
      <c r="AP125" s="18"/>
      <c r="AQ125" s="41"/>
      <c r="AR125" s="18">
        <f>AR127</f>
        <v>11</v>
      </c>
      <c r="AS125" s="41">
        <f t="shared" si="153"/>
        <v>52.38095238095238</v>
      </c>
      <c r="AT125" s="6">
        <v>3</v>
      </c>
      <c r="AU125" s="6">
        <v>1</v>
      </c>
      <c r="AV125" s="6">
        <v>2</v>
      </c>
      <c r="AW125" s="6"/>
      <c r="AX125" s="6">
        <f>AX127</f>
        <v>14</v>
      </c>
      <c r="AY125" s="41">
        <f t="shared" si="154"/>
        <v>66.666666666666671</v>
      </c>
      <c r="AZ125" s="6">
        <f>AZ127</f>
        <v>7</v>
      </c>
      <c r="BA125" s="41">
        <f t="shared" si="155"/>
        <v>33.333333333333336</v>
      </c>
      <c r="BB125" s="269"/>
    </row>
    <row r="126" spans="1:54" x14ac:dyDescent="0.2">
      <c r="A126" s="341"/>
      <c r="B126" s="36" t="s">
        <v>49</v>
      </c>
      <c r="C126" s="17">
        <v>8</v>
      </c>
      <c r="D126" s="18">
        <v>8</v>
      </c>
      <c r="E126" s="18"/>
      <c r="F126" s="18">
        <f>SUM(F128:F135)</f>
        <v>228</v>
      </c>
      <c r="G126" s="18">
        <f>SUM(G128:G135)</f>
        <v>228</v>
      </c>
      <c r="H126" s="18"/>
      <c r="I126" s="41"/>
      <c r="J126" s="18">
        <v>228</v>
      </c>
      <c r="K126" s="28">
        <f t="shared" si="138"/>
        <v>100</v>
      </c>
      <c r="L126" s="18">
        <f>SUM(L128:L135)</f>
        <v>144</v>
      </c>
      <c r="M126" s="41">
        <f t="shared" si="139"/>
        <v>63.157894736842103</v>
      </c>
      <c r="N126" s="18">
        <f>SUM(N128:N135)</f>
        <v>84</v>
      </c>
      <c r="O126" s="340">
        <f t="shared" si="140"/>
        <v>36.842105263157897</v>
      </c>
      <c r="P126" s="18">
        <f>P128+P129+P130+P131+P132+P133+P134+P135</f>
        <v>49</v>
      </c>
      <c r="Q126" s="41">
        <f t="shared" si="141"/>
        <v>21.491228070175438</v>
      </c>
      <c r="R126" s="18">
        <f>R128+R129+R130+R131+R132+R133+R134+R135</f>
        <v>76</v>
      </c>
      <c r="S126" s="41">
        <f t="shared" si="142"/>
        <v>33.333333333333336</v>
      </c>
      <c r="T126" s="18">
        <f>T128+T129+T130+T131+T132+T133+T134+T135</f>
        <v>53</v>
      </c>
      <c r="U126" s="41">
        <f t="shared" si="143"/>
        <v>23.245614035087719</v>
      </c>
      <c r="V126" s="18">
        <f>V128+V129+V130+V131+V132+V133+V134+V135</f>
        <v>50</v>
      </c>
      <c r="W126" s="41">
        <f t="shared" si="144"/>
        <v>21.92982456140351</v>
      </c>
      <c r="X126" s="18">
        <f>SUM(X128:X135)</f>
        <v>186</v>
      </c>
      <c r="Y126" s="41">
        <f t="shared" si="145"/>
        <v>81.578947368421055</v>
      </c>
      <c r="Z126" s="18"/>
      <c r="AA126" s="18"/>
      <c r="AB126" s="18">
        <f>SUM(AB128:AB135)</f>
        <v>42</v>
      </c>
      <c r="AC126" s="41">
        <f t="shared" si="163"/>
        <v>18.421052631578949</v>
      </c>
      <c r="AD126" s="18"/>
      <c r="AE126" s="41"/>
      <c r="AF126" s="18"/>
      <c r="AG126" s="41"/>
      <c r="AH126" s="18"/>
      <c r="AI126" s="18"/>
      <c r="AJ126" s="18"/>
      <c r="AK126" s="41"/>
      <c r="AL126" s="18">
        <f>SUM(AL128:AL135)</f>
        <v>61</v>
      </c>
      <c r="AM126" s="41">
        <f t="shared" si="150"/>
        <v>26.754385964912281</v>
      </c>
      <c r="AN126" s="18">
        <f>SUM(AN128:AN135)</f>
        <v>35</v>
      </c>
      <c r="AO126" s="41">
        <f t="shared" si="151"/>
        <v>15.350877192982455</v>
      </c>
      <c r="AP126" s="18">
        <f>SUM(AP128:AP135)</f>
        <v>2</v>
      </c>
      <c r="AQ126" s="41">
        <f t="shared" si="180"/>
        <v>0.8771929824561403</v>
      </c>
      <c r="AR126" s="18">
        <f>SUM(AR128:AR135)</f>
        <v>130</v>
      </c>
      <c r="AS126" s="41">
        <f t="shared" si="153"/>
        <v>57.017543859649123</v>
      </c>
      <c r="AT126" s="6"/>
      <c r="AU126" s="6"/>
      <c r="AV126" s="6"/>
      <c r="AW126" s="6"/>
      <c r="AX126" s="6">
        <f>SUM(AX128:AX135)</f>
        <v>133</v>
      </c>
      <c r="AY126" s="41">
        <f t="shared" si="154"/>
        <v>58.333333333333336</v>
      </c>
      <c r="AZ126" s="6">
        <f>SUM(AZ128:AZ135)</f>
        <v>95</v>
      </c>
      <c r="BA126" s="41">
        <f t="shared" si="155"/>
        <v>41.666666666666664</v>
      </c>
      <c r="BB126" s="269"/>
    </row>
    <row r="127" spans="1:54" x14ac:dyDescent="0.2">
      <c r="A127" s="160">
        <v>1</v>
      </c>
      <c r="B127" s="198" t="s">
        <v>179</v>
      </c>
      <c r="C127" s="20" t="s">
        <v>180</v>
      </c>
      <c r="D127" s="56"/>
      <c r="E127" s="56">
        <v>1</v>
      </c>
      <c r="F127" s="56">
        <v>21</v>
      </c>
      <c r="G127" s="56">
        <v>21</v>
      </c>
      <c r="H127" s="56">
        <v>21</v>
      </c>
      <c r="I127" s="141">
        <f t="shared" ref="I127" si="181">H127*100/G127</f>
        <v>100</v>
      </c>
      <c r="J127" s="205"/>
      <c r="K127" s="342"/>
      <c r="L127" s="205">
        <v>15</v>
      </c>
      <c r="M127" s="342">
        <f t="shared" si="139"/>
        <v>71.428571428571431</v>
      </c>
      <c r="N127" s="205">
        <f>H127-L127</f>
        <v>6</v>
      </c>
      <c r="O127" s="343">
        <f t="shared" si="140"/>
        <v>28.571428571428573</v>
      </c>
      <c r="P127" s="205">
        <v>2</v>
      </c>
      <c r="Q127" s="344">
        <f t="shared" si="141"/>
        <v>9.5238095238095237</v>
      </c>
      <c r="R127" s="205">
        <v>4</v>
      </c>
      <c r="S127" s="344">
        <f t="shared" si="142"/>
        <v>19.047619047619047</v>
      </c>
      <c r="T127" s="205">
        <v>8</v>
      </c>
      <c r="U127" s="344">
        <f t="shared" si="143"/>
        <v>38.095238095238095</v>
      </c>
      <c r="V127" s="205">
        <v>7</v>
      </c>
      <c r="W127" s="344">
        <f t="shared" si="144"/>
        <v>33.333333333333336</v>
      </c>
      <c r="X127" s="205">
        <v>21</v>
      </c>
      <c r="Y127" s="342">
        <f t="shared" si="145"/>
        <v>100</v>
      </c>
      <c r="Z127" s="56"/>
      <c r="AA127" s="61"/>
      <c r="AB127" s="205"/>
      <c r="AC127" s="344">
        <f t="shared" si="163"/>
        <v>0</v>
      </c>
      <c r="AD127" s="205"/>
      <c r="AE127" s="344">
        <f t="shared" ref="AE127:AE135" si="182">AD127*100/G127</f>
        <v>0</v>
      </c>
      <c r="AF127" s="205"/>
      <c r="AG127" s="141">
        <f t="shared" ref="AG127:AG135" si="183">AF127*100/G127</f>
        <v>0</v>
      </c>
      <c r="AH127" s="61"/>
      <c r="AI127" s="61"/>
      <c r="AJ127" s="56"/>
      <c r="AK127" s="141"/>
      <c r="AL127" s="56">
        <v>5</v>
      </c>
      <c r="AM127" s="141">
        <f t="shared" si="150"/>
        <v>23.80952380952381</v>
      </c>
      <c r="AN127" s="56">
        <v>5</v>
      </c>
      <c r="AO127" s="141">
        <f t="shared" si="151"/>
        <v>23.80952380952381</v>
      </c>
      <c r="AP127" s="56"/>
      <c r="AQ127" s="141"/>
      <c r="AR127" s="56">
        <v>11</v>
      </c>
      <c r="AS127" s="141">
        <f t="shared" si="153"/>
        <v>52.38095238095238</v>
      </c>
      <c r="AT127" s="59">
        <v>3</v>
      </c>
      <c r="AU127" s="59">
        <v>1</v>
      </c>
      <c r="AV127" s="59">
        <v>2</v>
      </c>
      <c r="AW127" s="59"/>
      <c r="AX127" s="59">
        <v>14</v>
      </c>
      <c r="AY127" s="141">
        <f t="shared" si="154"/>
        <v>66.666666666666671</v>
      </c>
      <c r="AZ127" s="59">
        <v>7</v>
      </c>
      <c r="BA127" s="141">
        <f t="shared" si="155"/>
        <v>33.333333333333336</v>
      </c>
      <c r="BB127" s="269"/>
    </row>
    <row r="128" spans="1:54" x14ac:dyDescent="0.2">
      <c r="A128" s="160">
        <v>2</v>
      </c>
      <c r="B128" s="198"/>
      <c r="C128" s="20" t="s">
        <v>181</v>
      </c>
      <c r="D128" s="56">
        <v>1</v>
      </c>
      <c r="E128" s="56"/>
      <c r="F128" s="56">
        <v>21</v>
      </c>
      <c r="G128" s="56">
        <v>21</v>
      </c>
      <c r="H128" s="56"/>
      <c r="I128" s="141"/>
      <c r="J128" s="205">
        <v>21</v>
      </c>
      <c r="K128" s="342">
        <v>100</v>
      </c>
      <c r="L128" s="205">
        <v>14</v>
      </c>
      <c r="M128" s="342">
        <f t="shared" si="139"/>
        <v>66.666666666666671</v>
      </c>
      <c r="N128" s="205">
        <v>7</v>
      </c>
      <c r="O128" s="343">
        <f t="shared" si="140"/>
        <v>33.333333333333336</v>
      </c>
      <c r="P128" s="205">
        <v>3</v>
      </c>
      <c r="Q128" s="344">
        <f t="shared" si="141"/>
        <v>14.285714285714286</v>
      </c>
      <c r="R128" s="205">
        <v>10</v>
      </c>
      <c r="S128" s="344">
        <f t="shared" si="142"/>
        <v>47.61904761904762</v>
      </c>
      <c r="T128" s="205">
        <v>7</v>
      </c>
      <c r="U128" s="344">
        <f t="shared" si="143"/>
        <v>33.333333333333336</v>
      </c>
      <c r="V128" s="205">
        <v>1</v>
      </c>
      <c r="W128" s="344">
        <f t="shared" si="144"/>
        <v>4.7619047619047619</v>
      </c>
      <c r="X128" s="205">
        <v>21</v>
      </c>
      <c r="Y128" s="342">
        <f t="shared" si="145"/>
        <v>100</v>
      </c>
      <c r="Z128" s="56"/>
      <c r="AA128" s="61"/>
      <c r="AB128" s="205"/>
      <c r="AC128" s="344">
        <f t="shared" si="163"/>
        <v>0</v>
      </c>
      <c r="AD128" s="205"/>
      <c r="AE128" s="344">
        <f t="shared" si="182"/>
        <v>0</v>
      </c>
      <c r="AF128" s="205"/>
      <c r="AG128" s="141">
        <f t="shared" si="183"/>
        <v>0</v>
      </c>
      <c r="AH128" s="61"/>
      <c r="AI128" s="61"/>
      <c r="AJ128" s="56"/>
      <c r="AK128" s="141"/>
      <c r="AL128" s="56">
        <v>7</v>
      </c>
      <c r="AM128" s="141">
        <f t="shared" si="150"/>
        <v>33.333333333333336</v>
      </c>
      <c r="AN128" s="56">
        <v>2</v>
      </c>
      <c r="AO128" s="141">
        <f t="shared" si="151"/>
        <v>9.5238095238095237</v>
      </c>
      <c r="AP128" s="56"/>
      <c r="AQ128" s="141"/>
      <c r="AR128" s="56">
        <v>12</v>
      </c>
      <c r="AS128" s="141">
        <f t="shared" si="153"/>
        <v>57.142857142857146</v>
      </c>
      <c r="AT128" s="59"/>
      <c r="AU128" s="59"/>
      <c r="AV128" s="59"/>
      <c r="AW128" s="59"/>
      <c r="AX128" s="59">
        <v>11</v>
      </c>
      <c r="AY128" s="141">
        <f t="shared" si="154"/>
        <v>52.38095238095238</v>
      </c>
      <c r="AZ128" s="59">
        <v>10</v>
      </c>
      <c r="BA128" s="141">
        <f t="shared" si="155"/>
        <v>47.61904761904762</v>
      </c>
      <c r="BB128" s="269"/>
    </row>
    <row r="129" spans="1:54" x14ac:dyDescent="0.2">
      <c r="A129" s="160">
        <v>3</v>
      </c>
      <c r="B129" s="198"/>
      <c r="C129" s="20" t="s">
        <v>182</v>
      </c>
      <c r="D129" s="56">
        <v>1</v>
      </c>
      <c r="E129" s="56"/>
      <c r="F129" s="56">
        <v>31</v>
      </c>
      <c r="G129" s="56">
        <v>31</v>
      </c>
      <c r="H129" s="56"/>
      <c r="I129" s="141"/>
      <c r="J129" s="205">
        <v>31</v>
      </c>
      <c r="K129" s="342">
        <v>100</v>
      </c>
      <c r="L129" s="205">
        <v>20</v>
      </c>
      <c r="M129" s="342">
        <f t="shared" si="139"/>
        <v>64.516129032258064</v>
      </c>
      <c r="N129" s="345">
        <v>11</v>
      </c>
      <c r="O129" s="343">
        <f t="shared" si="140"/>
        <v>35.483870967741936</v>
      </c>
      <c r="P129" s="205">
        <v>6</v>
      </c>
      <c r="Q129" s="344">
        <f t="shared" si="141"/>
        <v>19.35483870967742</v>
      </c>
      <c r="R129" s="205">
        <v>13</v>
      </c>
      <c r="S129" s="205">
        <f t="shared" si="142"/>
        <v>41.935483870967744</v>
      </c>
      <c r="T129" s="205">
        <v>5</v>
      </c>
      <c r="U129" s="344">
        <f t="shared" si="143"/>
        <v>16.129032258064516</v>
      </c>
      <c r="V129" s="205">
        <v>7</v>
      </c>
      <c r="W129" s="344">
        <f t="shared" si="144"/>
        <v>22.580645161290324</v>
      </c>
      <c r="X129" s="205">
        <v>9</v>
      </c>
      <c r="Y129" s="342">
        <f t="shared" si="145"/>
        <v>29.032258064516128</v>
      </c>
      <c r="Z129" s="56"/>
      <c r="AA129" s="61"/>
      <c r="AB129" s="205">
        <v>22</v>
      </c>
      <c r="AC129" s="344">
        <f t="shared" si="163"/>
        <v>70.967741935483872</v>
      </c>
      <c r="AD129" s="205"/>
      <c r="AE129" s="344">
        <f t="shared" si="182"/>
        <v>0</v>
      </c>
      <c r="AF129" s="205"/>
      <c r="AG129" s="141">
        <f t="shared" si="183"/>
        <v>0</v>
      </c>
      <c r="AH129" s="61"/>
      <c r="AI129" s="61"/>
      <c r="AJ129" s="56"/>
      <c r="AK129" s="141"/>
      <c r="AL129" s="56">
        <v>10</v>
      </c>
      <c r="AM129" s="141">
        <f t="shared" si="150"/>
        <v>32.258064516129032</v>
      </c>
      <c r="AN129" s="56">
        <v>4</v>
      </c>
      <c r="AO129" s="141">
        <f t="shared" si="151"/>
        <v>12.903225806451612</v>
      </c>
      <c r="AP129" s="56">
        <v>1</v>
      </c>
      <c r="AQ129" s="141">
        <f t="shared" ref="AQ129:AQ134" si="184">AP129*100/G129</f>
        <v>3.225806451612903</v>
      </c>
      <c r="AR129" s="56">
        <v>16</v>
      </c>
      <c r="AS129" s="141">
        <f t="shared" si="153"/>
        <v>51.612903225806448</v>
      </c>
      <c r="AT129" s="59"/>
      <c r="AU129" s="59"/>
      <c r="AV129" s="59"/>
      <c r="AW129" s="59"/>
      <c r="AX129" s="59">
        <v>19</v>
      </c>
      <c r="AY129" s="141">
        <f t="shared" si="154"/>
        <v>61.29032258064516</v>
      </c>
      <c r="AZ129" s="59">
        <v>12</v>
      </c>
      <c r="BA129" s="141">
        <f t="shared" si="155"/>
        <v>38.70967741935484</v>
      </c>
      <c r="BB129" s="269"/>
    </row>
    <row r="130" spans="1:54" x14ac:dyDescent="0.2">
      <c r="A130" s="160">
        <v>4</v>
      </c>
      <c r="B130" s="198"/>
      <c r="C130" s="20" t="s">
        <v>183</v>
      </c>
      <c r="D130" s="56">
        <v>1</v>
      </c>
      <c r="E130" s="56"/>
      <c r="F130" s="56">
        <v>31</v>
      </c>
      <c r="G130" s="56">
        <v>31</v>
      </c>
      <c r="H130" s="56"/>
      <c r="I130" s="141"/>
      <c r="J130" s="205">
        <v>31</v>
      </c>
      <c r="K130" s="342">
        <v>100</v>
      </c>
      <c r="L130" s="205">
        <v>20</v>
      </c>
      <c r="M130" s="342">
        <f t="shared" si="139"/>
        <v>64.516129032258064</v>
      </c>
      <c r="N130" s="205">
        <f t="shared" ref="N130:N135" si="185">J130-L130</f>
        <v>11</v>
      </c>
      <c r="O130" s="343">
        <f t="shared" si="140"/>
        <v>35.483870967741936</v>
      </c>
      <c r="P130" s="205">
        <v>6</v>
      </c>
      <c r="Q130" s="344">
        <f t="shared" si="141"/>
        <v>19.35483870967742</v>
      </c>
      <c r="R130" s="205">
        <v>13</v>
      </c>
      <c r="S130" s="205">
        <f t="shared" si="142"/>
        <v>41.935483870967744</v>
      </c>
      <c r="T130" s="205">
        <v>4</v>
      </c>
      <c r="U130" s="344">
        <f t="shared" si="143"/>
        <v>12.903225806451612</v>
      </c>
      <c r="V130" s="205">
        <v>8</v>
      </c>
      <c r="W130" s="344">
        <f t="shared" si="144"/>
        <v>25.806451612903224</v>
      </c>
      <c r="X130" s="205">
        <v>25</v>
      </c>
      <c r="Y130" s="342">
        <f t="shared" si="145"/>
        <v>80.645161290322577</v>
      </c>
      <c r="Z130" s="56"/>
      <c r="AA130" s="61"/>
      <c r="AB130" s="205">
        <v>6</v>
      </c>
      <c r="AC130" s="344">
        <f t="shared" si="163"/>
        <v>19.35483870967742</v>
      </c>
      <c r="AD130" s="205"/>
      <c r="AE130" s="344">
        <f t="shared" si="182"/>
        <v>0</v>
      </c>
      <c r="AF130" s="205"/>
      <c r="AG130" s="141">
        <f t="shared" si="183"/>
        <v>0</v>
      </c>
      <c r="AH130" s="61"/>
      <c r="AI130" s="61"/>
      <c r="AJ130" s="56"/>
      <c r="AK130" s="141"/>
      <c r="AL130" s="56">
        <v>12</v>
      </c>
      <c r="AM130" s="141">
        <f t="shared" si="150"/>
        <v>38.70967741935484</v>
      </c>
      <c r="AN130" s="56">
        <v>4</v>
      </c>
      <c r="AO130" s="141">
        <f t="shared" si="151"/>
        <v>12.903225806451612</v>
      </c>
      <c r="AP130" s="56"/>
      <c r="AQ130" s="141"/>
      <c r="AR130" s="56">
        <v>15</v>
      </c>
      <c r="AS130" s="141">
        <f t="shared" si="153"/>
        <v>48.387096774193552</v>
      </c>
      <c r="AT130" s="59"/>
      <c r="AU130" s="59"/>
      <c r="AV130" s="59"/>
      <c r="AW130" s="59"/>
      <c r="AX130" s="59">
        <v>19</v>
      </c>
      <c r="AY130" s="141">
        <f t="shared" si="154"/>
        <v>61.29032258064516</v>
      </c>
      <c r="AZ130" s="59">
        <v>12</v>
      </c>
      <c r="BA130" s="141">
        <f t="shared" si="155"/>
        <v>38.70967741935484</v>
      </c>
      <c r="BB130" s="269"/>
    </row>
    <row r="131" spans="1:54" x14ac:dyDescent="0.2">
      <c r="A131" s="160">
        <v>5</v>
      </c>
      <c r="B131" s="198"/>
      <c r="C131" s="20" t="s">
        <v>184</v>
      </c>
      <c r="D131" s="56">
        <v>1</v>
      </c>
      <c r="E131" s="56"/>
      <c r="F131" s="56">
        <v>31</v>
      </c>
      <c r="G131" s="56">
        <v>31</v>
      </c>
      <c r="H131" s="56"/>
      <c r="I131" s="141"/>
      <c r="J131" s="205">
        <v>31</v>
      </c>
      <c r="K131" s="342">
        <v>100</v>
      </c>
      <c r="L131" s="205">
        <v>19</v>
      </c>
      <c r="M131" s="342">
        <f t="shared" si="139"/>
        <v>61.29032258064516</v>
      </c>
      <c r="N131" s="205">
        <f t="shared" si="185"/>
        <v>12</v>
      </c>
      <c r="O131" s="343">
        <f t="shared" si="140"/>
        <v>38.70967741935484</v>
      </c>
      <c r="P131" s="205">
        <v>5</v>
      </c>
      <c r="Q131" s="344">
        <f t="shared" si="141"/>
        <v>16.129032258064516</v>
      </c>
      <c r="R131" s="205">
        <v>10</v>
      </c>
      <c r="S131" s="344">
        <f t="shared" si="142"/>
        <v>32.258064516129032</v>
      </c>
      <c r="T131" s="205">
        <v>8</v>
      </c>
      <c r="U131" s="344">
        <f t="shared" si="143"/>
        <v>25.806451612903224</v>
      </c>
      <c r="V131" s="205">
        <v>8</v>
      </c>
      <c r="W131" s="344">
        <f t="shared" si="144"/>
        <v>25.806451612903224</v>
      </c>
      <c r="X131" s="205">
        <v>18</v>
      </c>
      <c r="Y131" s="342">
        <f t="shared" si="145"/>
        <v>58.064516129032256</v>
      </c>
      <c r="Z131" s="56"/>
      <c r="AA131" s="61"/>
      <c r="AB131" s="205">
        <v>13</v>
      </c>
      <c r="AC131" s="344">
        <f t="shared" si="163"/>
        <v>41.935483870967744</v>
      </c>
      <c r="AD131" s="205"/>
      <c r="AE131" s="344">
        <f t="shared" si="182"/>
        <v>0</v>
      </c>
      <c r="AF131" s="205"/>
      <c r="AG131" s="141">
        <f t="shared" si="183"/>
        <v>0</v>
      </c>
      <c r="AH131" s="61"/>
      <c r="AI131" s="61"/>
      <c r="AJ131" s="56"/>
      <c r="AK131" s="141"/>
      <c r="AL131" s="56">
        <v>6</v>
      </c>
      <c r="AM131" s="141">
        <f t="shared" si="150"/>
        <v>19.35483870967742</v>
      </c>
      <c r="AN131" s="56">
        <v>5</v>
      </c>
      <c r="AO131" s="141">
        <f t="shared" si="151"/>
        <v>16.129032258064516</v>
      </c>
      <c r="AP131" s="56"/>
      <c r="AQ131" s="141"/>
      <c r="AR131" s="56">
        <v>20</v>
      </c>
      <c r="AS131" s="141">
        <f t="shared" si="153"/>
        <v>64.516129032258064</v>
      </c>
      <c r="AT131" s="59"/>
      <c r="AU131" s="59"/>
      <c r="AV131" s="59"/>
      <c r="AW131" s="59"/>
      <c r="AX131" s="59">
        <v>15</v>
      </c>
      <c r="AY131" s="141">
        <f t="shared" si="154"/>
        <v>48.387096774193552</v>
      </c>
      <c r="AZ131" s="59">
        <v>16</v>
      </c>
      <c r="BA131" s="141">
        <f t="shared" si="155"/>
        <v>51.612903225806448</v>
      </c>
      <c r="BB131" s="269"/>
    </row>
    <row r="132" spans="1:54" x14ac:dyDescent="0.2">
      <c r="A132" s="160">
        <v>6</v>
      </c>
      <c r="B132" s="198"/>
      <c r="C132" s="20" t="s">
        <v>185</v>
      </c>
      <c r="D132" s="56">
        <v>1</v>
      </c>
      <c r="E132" s="56"/>
      <c r="F132" s="56">
        <v>31</v>
      </c>
      <c r="G132" s="56">
        <v>31</v>
      </c>
      <c r="H132" s="56"/>
      <c r="I132" s="141"/>
      <c r="J132" s="205">
        <v>31</v>
      </c>
      <c r="K132" s="342">
        <v>100</v>
      </c>
      <c r="L132" s="205">
        <v>19</v>
      </c>
      <c r="M132" s="342">
        <f t="shared" si="139"/>
        <v>61.29032258064516</v>
      </c>
      <c r="N132" s="205">
        <f t="shared" si="185"/>
        <v>12</v>
      </c>
      <c r="O132" s="343">
        <f t="shared" si="140"/>
        <v>38.70967741935484</v>
      </c>
      <c r="P132" s="205">
        <v>12</v>
      </c>
      <c r="Q132" s="344">
        <f t="shared" si="141"/>
        <v>38.70967741935484</v>
      </c>
      <c r="R132" s="205">
        <v>8</v>
      </c>
      <c r="S132" s="344">
        <f t="shared" si="142"/>
        <v>25.806451612903224</v>
      </c>
      <c r="T132" s="205">
        <v>7</v>
      </c>
      <c r="U132" s="344">
        <f t="shared" si="143"/>
        <v>22.580645161290324</v>
      </c>
      <c r="V132" s="205">
        <v>4</v>
      </c>
      <c r="W132" s="344">
        <f t="shared" si="144"/>
        <v>12.903225806451612</v>
      </c>
      <c r="X132" s="205">
        <v>30</v>
      </c>
      <c r="Y132" s="342">
        <f t="shared" si="145"/>
        <v>96.774193548387103</v>
      </c>
      <c r="Z132" s="56"/>
      <c r="AA132" s="61"/>
      <c r="AB132" s="205">
        <v>1</v>
      </c>
      <c r="AC132" s="344">
        <f t="shared" si="163"/>
        <v>3.225806451612903</v>
      </c>
      <c r="AD132" s="205"/>
      <c r="AE132" s="344">
        <f t="shared" si="182"/>
        <v>0</v>
      </c>
      <c r="AF132" s="205"/>
      <c r="AG132" s="141">
        <f t="shared" si="183"/>
        <v>0</v>
      </c>
      <c r="AH132" s="61"/>
      <c r="AI132" s="61"/>
      <c r="AJ132" s="56"/>
      <c r="AK132" s="141"/>
      <c r="AL132" s="56">
        <v>13</v>
      </c>
      <c r="AM132" s="141">
        <f t="shared" si="150"/>
        <v>41.935483870967744</v>
      </c>
      <c r="AN132" s="56">
        <v>3</v>
      </c>
      <c r="AO132" s="141">
        <f t="shared" si="151"/>
        <v>9.67741935483871</v>
      </c>
      <c r="AP132" s="56"/>
      <c r="AQ132" s="141"/>
      <c r="AR132" s="56">
        <v>15</v>
      </c>
      <c r="AS132" s="141">
        <f t="shared" si="153"/>
        <v>48.387096774193552</v>
      </c>
      <c r="AT132" s="59"/>
      <c r="AU132" s="59"/>
      <c r="AV132" s="59"/>
      <c r="AW132" s="59"/>
      <c r="AX132" s="59">
        <v>21</v>
      </c>
      <c r="AY132" s="141">
        <f t="shared" si="154"/>
        <v>67.741935483870961</v>
      </c>
      <c r="AZ132" s="59">
        <v>10</v>
      </c>
      <c r="BA132" s="141">
        <f t="shared" si="155"/>
        <v>32.258064516129032</v>
      </c>
      <c r="BB132" s="269"/>
    </row>
    <row r="133" spans="1:54" x14ac:dyDescent="0.2">
      <c r="A133" s="160">
        <v>7</v>
      </c>
      <c r="B133" s="198"/>
      <c r="C133" s="20" t="s">
        <v>186</v>
      </c>
      <c r="D133" s="56">
        <v>1</v>
      </c>
      <c r="E133" s="56"/>
      <c r="F133" s="56">
        <v>31</v>
      </c>
      <c r="G133" s="56">
        <v>31</v>
      </c>
      <c r="H133" s="56"/>
      <c r="I133" s="141"/>
      <c r="J133" s="205">
        <v>31</v>
      </c>
      <c r="K133" s="342">
        <v>100</v>
      </c>
      <c r="L133" s="205">
        <v>19</v>
      </c>
      <c r="M133" s="342">
        <f t="shared" si="139"/>
        <v>61.29032258064516</v>
      </c>
      <c r="N133" s="205">
        <f t="shared" si="185"/>
        <v>12</v>
      </c>
      <c r="O133" s="343">
        <f t="shared" si="140"/>
        <v>38.70967741935484</v>
      </c>
      <c r="P133" s="205">
        <v>4</v>
      </c>
      <c r="Q133" s="344">
        <f t="shared" si="141"/>
        <v>12.903225806451612</v>
      </c>
      <c r="R133" s="205">
        <v>7</v>
      </c>
      <c r="S133" s="344">
        <f t="shared" si="142"/>
        <v>22.580645161290324</v>
      </c>
      <c r="T133" s="205">
        <v>9</v>
      </c>
      <c r="U133" s="344">
        <f t="shared" si="143"/>
        <v>29.032258064516128</v>
      </c>
      <c r="V133" s="205">
        <v>11</v>
      </c>
      <c r="W133" s="344">
        <f t="shared" si="144"/>
        <v>35.483870967741936</v>
      </c>
      <c r="X133" s="205">
        <v>31</v>
      </c>
      <c r="Y133" s="342">
        <f t="shared" si="145"/>
        <v>100</v>
      </c>
      <c r="Z133" s="56"/>
      <c r="AA133" s="61"/>
      <c r="AB133" s="205"/>
      <c r="AC133" s="344">
        <f t="shared" si="163"/>
        <v>0</v>
      </c>
      <c r="AD133" s="205"/>
      <c r="AE133" s="344">
        <f t="shared" si="182"/>
        <v>0</v>
      </c>
      <c r="AF133" s="205"/>
      <c r="AG133" s="141">
        <f t="shared" si="183"/>
        <v>0</v>
      </c>
      <c r="AH133" s="61"/>
      <c r="AI133" s="61"/>
      <c r="AJ133" s="56"/>
      <c r="AK133" s="141"/>
      <c r="AL133" s="56">
        <v>3</v>
      </c>
      <c r="AM133" s="141">
        <f t="shared" si="150"/>
        <v>9.67741935483871</v>
      </c>
      <c r="AN133" s="56">
        <v>8</v>
      </c>
      <c r="AO133" s="141">
        <f t="shared" si="151"/>
        <v>25.806451612903224</v>
      </c>
      <c r="AP133" s="56"/>
      <c r="AQ133" s="141"/>
      <c r="AR133" s="56">
        <v>20</v>
      </c>
      <c r="AS133" s="141">
        <f t="shared" si="153"/>
        <v>64.516129032258064</v>
      </c>
      <c r="AT133" s="59"/>
      <c r="AU133" s="59"/>
      <c r="AV133" s="59"/>
      <c r="AW133" s="59"/>
      <c r="AX133" s="59">
        <v>19</v>
      </c>
      <c r="AY133" s="141">
        <f t="shared" si="154"/>
        <v>61.29032258064516</v>
      </c>
      <c r="AZ133" s="59">
        <v>12</v>
      </c>
      <c r="BA133" s="141">
        <f t="shared" si="155"/>
        <v>38.70967741935484</v>
      </c>
      <c r="BB133" s="269"/>
    </row>
    <row r="134" spans="1:54" x14ac:dyDescent="0.2">
      <c r="A134" s="160">
        <v>8</v>
      </c>
      <c r="B134" s="198"/>
      <c r="C134" s="20" t="s">
        <v>187</v>
      </c>
      <c r="D134" s="56">
        <v>1</v>
      </c>
      <c r="E134" s="56"/>
      <c r="F134" s="56">
        <v>21</v>
      </c>
      <c r="G134" s="56">
        <v>21</v>
      </c>
      <c r="H134" s="56"/>
      <c r="I134" s="141"/>
      <c r="J134" s="205">
        <v>21</v>
      </c>
      <c r="K134" s="342">
        <v>100</v>
      </c>
      <c r="L134" s="205">
        <v>14</v>
      </c>
      <c r="M134" s="342">
        <f t="shared" si="139"/>
        <v>66.666666666666671</v>
      </c>
      <c r="N134" s="205">
        <f t="shared" si="185"/>
        <v>7</v>
      </c>
      <c r="O134" s="343">
        <f t="shared" si="140"/>
        <v>33.333333333333336</v>
      </c>
      <c r="P134" s="205">
        <v>3</v>
      </c>
      <c r="Q134" s="344">
        <f t="shared" si="141"/>
        <v>14.285714285714286</v>
      </c>
      <c r="R134" s="205">
        <v>6</v>
      </c>
      <c r="S134" s="344">
        <f t="shared" si="142"/>
        <v>28.571428571428573</v>
      </c>
      <c r="T134" s="205">
        <v>6</v>
      </c>
      <c r="U134" s="344">
        <f t="shared" si="143"/>
        <v>28.571428571428573</v>
      </c>
      <c r="V134" s="205">
        <v>6</v>
      </c>
      <c r="W134" s="344">
        <f t="shared" si="144"/>
        <v>28.571428571428573</v>
      </c>
      <c r="X134" s="205">
        <v>21</v>
      </c>
      <c r="Y134" s="342">
        <f t="shared" si="145"/>
        <v>100</v>
      </c>
      <c r="Z134" s="56"/>
      <c r="AA134" s="61"/>
      <c r="AB134" s="205"/>
      <c r="AC134" s="344">
        <f t="shared" si="163"/>
        <v>0</v>
      </c>
      <c r="AD134" s="205"/>
      <c r="AE134" s="344">
        <f t="shared" si="182"/>
        <v>0</v>
      </c>
      <c r="AF134" s="205"/>
      <c r="AG134" s="141">
        <f t="shared" si="183"/>
        <v>0</v>
      </c>
      <c r="AH134" s="61"/>
      <c r="AI134" s="61"/>
      <c r="AJ134" s="56"/>
      <c r="AK134" s="141"/>
      <c r="AL134" s="56">
        <v>4</v>
      </c>
      <c r="AM134" s="141">
        <f t="shared" si="150"/>
        <v>19.047619047619047</v>
      </c>
      <c r="AN134" s="56">
        <v>3</v>
      </c>
      <c r="AO134" s="141">
        <f t="shared" si="151"/>
        <v>14.285714285714286</v>
      </c>
      <c r="AP134" s="56">
        <v>1</v>
      </c>
      <c r="AQ134" s="141">
        <f t="shared" si="184"/>
        <v>4.7619047619047619</v>
      </c>
      <c r="AR134" s="56">
        <v>13</v>
      </c>
      <c r="AS134" s="141">
        <f t="shared" si="153"/>
        <v>61.904761904761905</v>
      </c>
      <c r="AT134" s="59"/>
      <c r="AU134" s="59"/>
      <c r="AV134" s="59"/>
      <c r="AW134" s="59"/>
      <c r="AX134" s="59">
        <v>14</v>
      </c>
      <c r="AY134" s="141">
        <f t="shared" si="154"/>
        <v>66.666666666666671</v>
      </c>
      <c r="AZ134" s="59">
        <v>7</v>
      </c>
      <c r="BA134" s="141">
        <f t="shared" si="155"/>
        <v>33.333333333333336</v>
      </c>
      <c r="BB134" s="269"/>
    </row>
    <row r="135" spans="1:54" x14ac:dyDescent="0.2">
      <c r="A135" s="160">
        <v>9</v>
      </c>
      <c r="B135" s="198"/>
      <c r="C135" s="20" t="s">
        <v>188</v>
      </c>
      <c r="D135" s="56">
        <v>1</v>
      </c>
      <c r="E135" s="56"/>
      <c r="F135" s="56">
        <v>31</v>
      </c>
      <c r="G135" s="56">
        <v>31</v>
      </c>
      <c r="H135" s="56"/>
      <c r="I135" s="141"/>
      <c r="J135" s="205">
        <v>31</v>
      </c>
      <c r="K135" s="342">
        <v>100</v>
      </c>
      <c r="L135" s="205">
        <v>19</v>
      </c>
      <c r="M135" s="342">
        <f t="shared" si="139"/>
        <v>61.29032258064516</v>
      </c>
      <c r="N135" s="205">
        <f t="shared" si="185"/>
        <v>12</v>
      </c>
      <c r="O135" s="343">
        <f t="shared" si="140"/>
        <v>38.70967741935484</v>
      </c>
      <c r="P135" s="205">
        <v>10</v>
      </c>
      <c r="Q135" s="344">
        <f t="shared" si="141"/>
        <v>32.258064516129032</v>
      </c>
      <c r="R135" s="205">
        <v>9</v>
      </c>
      <c r="S135" s="344">
        <f t="shared" si="142"/>
        <v>29.032258064516128</v>
      </c>
      <c r="T135" s="205">
        <v>7</v>
      </c>
      <c r="U135" s="344">
        <f t="shared" si="143"/>
        <v>22.580645161290324</v>
      </c>
      <c r="V135" s="205">
        <v>5</v>
      </c>
      <c r="W135" s="344">
        <f t="shared" si="144"/>
        <v>16.129032258064516</v>
      </c>
      <c r="X135" s="205">
        <v>31</v>
      </c>
      <c r="Y135" s="342">
        <f t="shared" si="145"/>
        <v>100</v>
      </c>
      <c r="Z135" s="56"/>
      <c r="AA135" s="61"/>
      <c r="AB135" s="205"/>
      <c r="AC135" s="344">
        <f t="shared" si="163"/>
        <v>0</v>
      </c>
      <c r="AD135" s="205"/>
      <c r="AE135" s="344">
        <f t="shared" si="182"/>
        <v>0</v>
      </c>
      <c r="AF135" s="205"/>
      <c r="AG135" s="141">
        <f t="shared" si="183"/>
        <v>0</v>
      </c>
      <c r="AH135" s="61"/>
      <c r="AI135" s="61"/>
      <c r="AJ135" s="56"/>
      <c r="AK135" s="141"/>
      <c r="AL135" s="56">
        <v>6</v>
      </c>
      <c r="AM135" s="141">
        <f t="shared" si="150"/>
        <v>19.35483870967742</v>
      </c>
      <c r="AN135" s="56">
        <v>6</v>
      </c>
      <c r="AO135" s="141">
        <f t="shared" si="151"/>
        <v>19.35483870967742</v>
      </c>
      <c r="AP135" s="56"/>
      <c r="AQ135" s="141"/>
      <c r="AR135" s="56">
        <v>19</v>
      </c>
      <c r="AS135" s="141">
        <f t="shared" si="153"/>
        <v>61.29032258064516</v>
      </c>
      <c r="AT135" s="59"/>
      <c r="AU135" s="59"/>
      <c r="AV135" s="59"/>
      <c r="AW135" s="59"/>
      <c r="AX135" s="59">
        <v>15</v>
      </c>
      <c r="AY135" s="141">
        <f t="shared" si="154"/>
        <v>48.387096774193552</v>
      </c>
      <c r="AZ135" s="59">
        <v>16</v>
      </c>
      <c r="BA135" s="141">
        <f t="shared" si="155"/>
        <v>51.612903225806448</v>
      </c>
      <c r="BB135" s="269"/>
    </row>
    <row r="136" spans="1:54" x14ac:dyDescent="0.2">
      <c r="A136" s="36"/>
      <c r="B136" s="36" t="s">
        <v>87</v>
      </c>
      <c r="C136" s="36">
        <v>3</v>
      </c>
      <c r="D136" s="6">
        <v>3</v>
      </c>
      <c r="E136" s="6"/>
      <c r="F136" s="6">
        <f>F137+F138+F139</f>
        <v>53</v>
      </c>
      <c r="G136" s="6">
        <f>G137+G138+G139</f>
        <v>53</v>
      </c>
      <c r="H136" s="6"/>
      <c r="I136" s="41"/>
      <c r="J136" s="6">
        <f>J137+J138+J139</f>
        <v>53</v>
      </c>
      <c r="K136" s="28">
        <f t="shared" si="138"/>
        <v>100</v>
      </c>
      <c r="L136" s="6">
        <f>L137+L138+L139</f>
        <v>30</v>
      </c>
      <c r="M136" s="41">
        <f t="shared" si="139"/>
        <v>56.60377358490566</v>
      </c>
      <c r="N136" s="6">
        <f>N137+N138+N139</f>
        <v>23</v>
      </c>
      <c r="O136" s="340">
        <f t="shared" si="140"/>
        <v>43.39622641509434</v>
      </c>
      <c r="P136" s="6">
        <v>21</v>
      </c>
      <c r="Q136" s="41">
        <f t="shared" si="141"/>
        <v>39.622641509433961</v>
      </c>
      <c r="R136" s="6">
        <v>13</v>
      </c>
      <c r="S136" s="41">
        <f t="shared" si="142"/>
        <v>24.528301886792452</v>
      </c>
      <c r="T136" s="6">
        <v>12</v>
      </c>
      <c r="U136" s="41">
        <f t="shared" si="143"/>
        <v>22.641509433962263</v>
      </c>
      <c r="V136" s="6">
        <v>7</v>
      </c>
      <c r="W136" s="41">
        <f t="shared" si="144"/>
        <v>13.20754716981132</v>
      </c>
      <c r="X136" s="6">
        <f>X137+X138+X139</f>
        <v>53</v>
      </c>
      <c r="Y136" s="41">
        <f t="shared" si="145"/>
        <v>100</v>
      </c>
      <c r="Z136" s="6"/>
      <c r="AA136" s="6"/>
      <c r="AB136" s="6"/>
      <c r="AC136" s="41"/>
      <c r="AD136" s="6"/>
      <c r="AE136" s="41"/>
      <c r="AF136" s="6"/>
      <c r="AG136" s="41"/>
      <c r="AH136" s="6"/>
      <c r="AI136" s="6"/>
      <c r="AJ136" s="6"/>
      <c r="AK136" s="41"/>
      <c r="AL136" s="339">
        <f>AL137+AL138+AL139</f>
        <v>7</v>
      </c>
      <c r="AM136" s="41">
        <f t="shared" si="150"/>
        <v>13.20754716981132</v>
      </c>
      <c r="AN136" s="339">
        <f>AN137+AN138+AN139</f>
        <v>5</v>
      </c>
      <c r="AO136" s="41">
        <f t="shared" si="151"/>
        <v>9.433962264150944</v>
      </c>
      <c r="AP136" s="339"/>
      <c r="AQ136" s="41"/>
      <c r="AR136" s="339">
        <f>AR137+AR138+AR139</f>
        <v>41</v>
      </c>
      <c r="AS136" s="41">
        <f t="shared" si="153"/>
        <v>77.35849056603773</v>
      </c>
      <c r="AT136" s="6"/>
      <c r="AU136" s="6"/>
      <c r="AV136" s="6"/>
      <c r="AW136" s="6"/>
      <c r="AX136" s="6">
        <v>31</v>
      </c>
      <c r="AY136" s="41">
        <f t="shared" si="154"/>
        <v>58.490566037735846</v>
      </c>
      <c r="AZ136" s="6">
        <v>22</v>
      </c>
      <c r="BA136" s="41">
        <f t="shared" si="155"/>
        <v>41.509433962264154</v>
      </c>
      <c r="BB136" s="269"/>
    </row>
    <row r="137" spans="1:54" x14ac:dyDescent="0.2">
      <c r="A137" s="160">
        <v>1</v>
      </c>
      <c r="B137" s="198" t="s">
        <v>189</v>
      </c>
      <c r="C137" s="39" t="s">
        <v>190</v>
      </c>
      <c r="D137" s="346">
        <v>1</v>
      </c>
      <c r="E137" s="346"/>
      <c r="F137" s="346">
        <v>21</v>
      </c>
      <c r="G137" s="346">
        <v>21</v>
      </c>
      <c r="H137" s="346"/>
      <c r="I137" s="146"/>
      <c r="J137" s="346">
        <v>21</v>
      </c>
      <c r="K137" s="200">
        <v>100</v>
      </c>
      <c r="L137" s="7">
        <v>12</v>
      </c>
      <c r="M137" s="202">
        <f t="shared" si="139"/>
        <v>57.142857142857146</v>
      </c>
      <c r="N137" s="7">
        <v>9</v>
      </c>
      <c r="O137" s="347">
        <f t="shared" si="140"/>
        <v>42.857142857142854</v>
      </c>
      <c r="P137" s="7">
        <v>8</v>
      </c>
      <c r="Q137" s="165">
        <f t="shared" si="141"/>
        <v>38.095238095238095</v>
      </c>
      <c r="R137" s="7">
        <v>5</v>
      </c>
      <c r="S137" s="165">
        <f t="shared" si="142"/>
        <v>23.80952380952381</v>
      </c>
      <c r="T137" s="7">
        <v>4</v>
      </c>
      <c r="U137" s="165">
        <f t="shared" si="143"/>
        <v>19.047619047619047</v>
      </c>
      <c r="V137" s="7">
        <v>4</v>
      </c>
      <c r="W137" s="165">
        <f t="shared" si="144"/>
        <v>19.047619047619047</v>
      </c>
      <c r="X137" s="346">
        <v>21</v>
      </c>
      <c r="Y137" s="202">
        <f t="shared" si="145"/>
        <v>100</v>
      </c>
      <c r="Z137" s="146"/>
      <c r="AA137" s="164"/>
      <c r="AB137" s="146"/>
      <c r="AC137" s="165">
        <f t="shared" ref="AC137:AC139" si="186">AB137*100/G137</f>
        <v>0</v>
      </c>
      <c r="AD137" s="146"/>
      <c r="AE137" s="165">
        <f t="shared" ref="AE137:AE139" si="187">AD137*100/G137</f>
        <v>0</v>
      </c>
      <c r="AF137" s="146"/>
      <c r="AG137" s="29">
        <f t="shared" ref="AG137:AG139" si="188">AF137*100/G137</f>
        <v>0</v>
      </c>
      <c r="AH137" s="165"/>
      <c r="AI137" s="165"/>
      <c r="AJ137" s="146"/>
      <c r="AK137" s="165"/>
      <c r="AL137" s="7">
        <v>2</v>
      </c>
      <c r="AM137" s="165">
        <f t="shared" si="150"/>
        <v>9.5238095238095237</v>
      </c>
      <c r="AN137" s="7"/>
      <c r="AO137" s="165">
        <f t="shared" si="151"/>
        <v>0</v>
      </c>
      <c r="AP137" s="7"/>
      <c r="AQ137" s="27"/>
      <c r="AR137" s="7">
        <v>19</v>
      </c>
      <c r="AS137" s="201">
        <f t="shared" si="153"/>
        <v>90.476190476190482</v>
      </c>
      <c r="AT137" s="146"/>
      <c r="AU137" s="146"/>
      <c r="AV137" s="146"/>
      <c r="AW137" s="153"/>
      <c r="AX137" s="146">
        <v>13</v>
      </c>
      <c r="AY137" s="165">
        <f t="shared" si="154"/>
        <v>61.904761904761905</v>
      </c>
      <c r="AZ137" s="146">
        <v>8</v>
      </c>
      <c r="BA137" s="29">
        <f t="shared" si="155"/>
        <v>38.095238095238095</v>
      </c>
      <c r="BB137" s="269"/>
    </row>
    <row r="138" spans="1:54" x14ac:dyDescent="0.2">
      <c r="A138" s="160">
        <v>2</v>
      </c>
      <c r="B138" s="198"/>
      <c r="C138" s="39" t="s">
        <v>191</v>
      </c>
      <c r="D138" s="346">
        <v>1</v>
      </c>
      <c r="E138" s="346"/>
      <c r="F138" s="348">
        <v>21</v>
      </c>
      <c r="G138" s="348">
        <v>21</v>
      </c>
      <c r="H138" s="348"/>
      <c r="I138" s="146"/>
      <c r="J138" s="348">
        <v>21</v>
      </c>
      <c r="K138" s="200">
        <v>100</v>
      </c>
      <c r="L138" s="7">
        <v>12</v>
      </c>
      <c r="M138" s="202">
        <f t="shared" si="139"/>
        <v>57.142857142857146</v>
      </c>
      <c r="N138" s="7">
        <v>9</v>
      </c>
      <c r="O138" s="347">
        <f t="shared" si="140"/>
        <v>42.857142857142854</v>
      </c>
      <c r="P138" s="7">
        <v>7</v>
      </c>
      <c r="Q138" s="165">
        <f t="shared" si="141"/>
        <v>33.333333333333336</v>
      </c>
      <c r="R138" s="7">
        <v>7</v>
      </c>
      <c r="S138" s="165">
        <f t="shared" si="142"/>
        <v>33.333333333333336</v>
      </c>
      <c r="T138" s="349">
        <v>4</v>
      </c>
      <c r="U138" s="165">
        <f t="shared" si="143"/>
        <v>19.047619047619047</v>
      </c>
      <c r="V138" s="7">
        <v>3</v>
      </c>
      <c r="W138" s="165">
        <f t="shared" si="144"/>
        <v>14.285714285714286</v>
      </c>
      <c r="X138" s="348">
        <v>21</v>
      </c>
      <c r="Y138" s="202">
        <f t="shared" si="145"/>
        <v>100</v>
      </c>
      <c r="Z138" s="7"/>
      <c r="AA138" s="27"/>
      <c r="AB138" s="7"/>
      <c r="AC138" s="165">
        <f t="shared" si="186"/>
        <v>0</v>
      </c>
      <c r="AD138" s="7"/>
      <c r="AE138" s="165">
        <f t="shared" si="187"/>
        <v>0</v>
      </c>
      <c r="AF138" s="7"/>
      <c r="AG138" s="29">
        <f t="shared" si="188"/>
        <v>0</v>
      </c>
      <c r="AH138" s="21"/>
      <c r="AI138" s="21"/>
      <c r="AJ138" s="7"/>
      <c r="AK138" s="21"/>
      <c r="AL138" s="7">
        <v>3</v>
      </c>
      <c r="AM138" s="165">
        <f t="shared" si="150"/>
        <v>14.285714285714286</v>
      </c>
      <c r="AN138" s="7">
        <v>2</v>
      </c>
      <c r="AO138" s="165">
        <f t="shared" si="151"/>
        <v>9.5238095238095237</v>
      </c>
      <c r="AP138" s="7"/>
      <c r="AQ138" s="27"/>
      <c r="AR138" s="7">
        <v>16</v>
      </c>
      <c r="AS138" s="201">
        <f t="shared" si="153"/>
        <v>76.19047619047619</v>
      </c>
      <c r="AT138" s="146"/>
      <c r="AU138" s="146"/>
      <c r="AV138" s="146"/>
      <c r="AW138" s="153"/>
      <c r="AX138" s="146">
        <v>11</v>
      </c>
      <c r="AY138" s="165">
        <f t="shared" si="154"/>
        <v>52.38095238095238</v>
      </c>
      <c r="AZ138" s="146">
        <v>10</v>
      </c>
      <c r="BA138" s="29">
        <f t="shared" si="155"/>
        <v>47.61904761904762</v>
      </c>
      <c r="BB138" s="269"/>
    </row>
    <row r="139" spans="1:54" x14ac:dyDescent="0.2">
      <c r="A139" s="160">
        <v>3</v>
      </c>
      <c r="B139" s="198"/>
      <c r="C139" s="39" t="s">
        <v>192</v>
      </c>
      <c r="D139" s="346">
        <v>1</v>
      </c>
      <c r="E139" s="348"/>
      <c r="F139" s="348">
        <v>11</v>
      </c>
      <c r="G139" s="348">
        <v>11</v>
      </c>
      <c r="H139" s="348"/>
      <c r="I139" s="146"/>
      <c r="J139" s="348">
        <v>11</v>
      </c>
      <c r="K139" s="200">
        <v>100</v>
      </c>
      <c r="L139" s="7">
        <v>6</v>
      </c>
      <c r="M139" s="202">
        <f t="shared" si="139"/>
        <v>54.545454545454547</v>
      </c>
      <c r="N139" s="7">
        <v>5</v>
      </c>
      <c r="O139" s="347">
        <f t="shared" si="140"/>
        <v>45.454545454545453</v>
      </c>
      <c r="P139" s="7">
        <v>4</v>
      </c>
      <c r="Q139" s="165">
        <f t="shared" si="141"/>
        <v>36.363636363636367</v>
      </c>
      <c r="R139" s="7">
        <v>1</v>
      </c>
      <c r="S139" s="165">
        <f t="shared" si="142"/>
        <v>9.0909090909090917</v>
      </c>
      <c r="T139" s="7">
        <v>5</v>
      </c>
      <c r="U139" s="165">
        <f t="shared" si="143"/>
        <v>45.454545454545453</v>
      </c>
      <c r="V139" s="7">
        <v>1</v>
      </c>
      <c r="W139" s="165">
        <f t="shared" si="144"/>
        <v>9.0909090909090917</v>
      </c>
      <c r="X139" s="348">
        <v>11</v>
      </c>
      <c r="Y139" s="202">
        <f t="shared" si="145"/>
        <v>100</v>
      </c>
      <c r="Z139" s="7"/>
      <c r="AA139" s="27"/>
      <c r="AB139" s="7"/>
      <c r="AC139" s="165">
        <f t="shared" si="186"/>
        <v>0</v>
      </c>
      <c r="AD139" s="7"/>
      <c r="AE139" s="165">
        <f t="shared" si="187"/>
        <v>0</v>
      </c>
      <c r="AF139" s="7"/>
      <c r="AG139" s="29">
        <f t="shared" si="188"/>
        <v>0</v>
      </c>
      <c r="AH139" s="21"/>
      <c r="AI139" s="21"/>
      <c r="AJ139" s="7"/>
      <c r="AK139" s="21"/>
      <c r="AL139" s="7">
        <v>2</v>
      </c>
      <c r="AM139" s="165">
        <f t="shared" si="150"/>
        <v>18.181818181818183</v>
      </c>
      <c r="AN139" s="7">
        <v>3</v>
      </c>
      <c r="AO139" s="165">
        <f t="shared" si="151"/>
        <v>27.272727272727273</v>
      </c>
      <c r="AP139" s="7"/>
      <c r="AQ139" s="27"/>
      <c r="AR139" s="7">
        <v>6</v>
      </c>
      <c r="AS139" s="201">
        <f t="shared" si="153"/>
        <v>54.545454545454547</v>
      </c>
      <c r="AT139" s="146"/>
      <c r="AU139" s="146"/>
      <c r="AV139" s="146"/>
      <c r="AW139" s="153"/>
      <c r="AX139" s="146">
        <v>5</v>
      </c>
      <c r="AY139" s="165">
        <f t="shared" si="154"/>
        <v>45.454545454545453</v>
      </c>
      <c r="AZ139" s="146">
        <v>6</v>
      </c>
      <c r="BA139" s="29">
        <f t="shared" si="155"/>
        <v>54.545454545454547</v>
      </c>
      <c r="BB139" s="269"/>
    </row>
    <row r="140" spans="1:54" x14ac:dyDescent="0.2">
      <c r="A140" s="341"/>
      <c r="B140" s="36" t="s">
        <v>87</v>
      </c>
      <c r="C140" s="36">
        <f>C141+C142</f>
        <v>7</v>
      </c>
      <c r="D140" s="17">
        <f>D142</f>
        <v>6</v>
      </c>
      <c r="E140" s="17">
        <v>1</v>
      </c>
      <c r="F140" s="17">
        <f>F143+F144+F145+F146+F147+F148+F149</f>
        <v>137</v>
      </c>
      <c r="G140" s="17">
        <f>G143+G144+G145+G146+G147+G148+G149</f>
        <v>137</v>
      </c>
      <c r="H140" s="17">
        <f>H141</f>
        <v>31</v>
      </c>
      <c r="I140" s="41">
        <f t="shared" si="137"/>
        <v>22.627737226277372</v>
      </c>
      <c r="J140" s="17">
        <f>J142</f>
        <v>106</v>
      </c>
      <c r="K140" s="28">
        <v>100</v>
      </c>
      <c r="L140" s="17">
        <f>L141+L142</f>
        <v>83</v>
      </c>
      <c r="M140" s="41">
        <f t="shared" si="139"/>
        <v>60.583941605839414</v>
      </c>
      <c r="N140" s="17">
        <f>N141+N142</f>
        <v>54</v>
      </c>
      <c r="O140" s="340">
        <f t="shared" si="140"/>
        <v>39.416058394160586</v>
      </c>
      <c r="P140" s="17">
        <f>P141+P142</f>
        <v>27</v>
      </c>
      <c r="Q140" s="41">
        <f t="shared" si="141"/>
        <v>19.708029197080293</v>
      </c>
      <c r="R140" s="17">
        <f>R141+R142</f>
        <v>54</v>
      </c>
      <c r="S140" s="41">
        <f t="shared" si="142"/>
        <v>39.416058394160586</v>
      </c>
      <c r="T140" s="17">
        <f>T141+T142</f>
        <v>34</v>
      </c>
      <c r="U140" s="41">
        <f t="shared" si="143"/>
        <v>24.817518248175183</v>
      </c>
      <c r="V140" s="17">
        <f>V141+V142</f>
        <v>22</v>
      </c>
      <c r="W140" s="41">
        <f t="shared" si="144"/>
        <v>16.058394160583941</v>
      </c>
      <c r="X140" s="17">
        <f>X141+X142</f>
        <v>137</v>
      </c>
      <c r="Y140" s="41">
        <f t="shared" si="145"/>
        <v>100</v>
      </c>
      <c r="Z140" s="17"/>
      <c r="AA140" s="28"/>
      <c r="AB140" s="17"/>
      <c r="AC140" s="41"/>
      <c r="AD140" s="17"/>
      <c r="AE140" s="41"/>
      <c r="AF140" s="17"/>
      <c r="AG140" s="41"/>
      <c r="AH140" s="19"/>
      <c r="AI140" s="19"/>
      <c r="AJ140" s="17"/>
      <c r="AK140" s="41"/>
      <c r="AL140" s="42">
        <f>AL141+AL142</f>
        <v>37</v>
      </c>
      <c r="AM140" s="41">
        <f t="shared" si="150"/>
        <v>27.007299270072991</v>
      </c>
      <c r="AN140" s="42">
        <f>AN141+AN142</f>
        <v>17</v>
      </c>
      <c r="AO140" s="41">
        <f t="shared" si="151"/>
        <v>12.408759124087592</v>
      </c>
      <c r="AP140" s="17"/>
      <c r="AQ140" s="41"/>
      <c r="AR140" s="42">
        <f>AR141+AR142</f>
        <v>83</v>
      </c>
      <c r="AS140" s="41">
        <f t="shared" si="153"/>
        <v>60.583941605839414</v>
      </c>
      <c r="AT140" s="6"/>
      <c r="AU140" s="6"/>
      <c r="AV140" s="6"/>
      <c r="AW140" s="6"/>
      <c r="AX140" s="6">
        <f>AX141+AX142</f>
        <v>62</v>
      </c>
      <c r="AY140" s="41">
        <f t="shared" si="154"/>
        <v>45.255474452554743</v>
      </c>
      <c r="AZ140" s="6">
        <f>AZ141+AZ142</f>
        <v>75</v>
      </c>
      <c r="BA140" s="41">
        <f t="shared" si="155"/>
        <v>54.744525547445257</v>
      </c>
    </row>
    <row r="141" spans="1:54" x14ac:dyDescent="0.2">
      <c r="A141" s="341"/>
      <c r="B141" s="36" t="s">
        <v>48</v>
      </c>
      <c r="C141" s="36">
        <v>1</v>
      </c>
      <c r="D141" s="17"/>
      <c r="E141" s="17">
        <f>E143</f>
        <v>1</v>
      </c>
      <c r="F141" s="17">
        <v>31</v>
      </c>
      <c r="G141" s="17">
        <v>31</v>
      </c>
      <c r="H141" s="17">
        <f>H143</f>
        <v>31</v>
      </c>
      <c r="I141" s="41">
        <f t="shared" si="137"/>
        <v>100</v>
      </c>
      <c r="J141" s="17"/>
      <c r="K141" s="28"/>
      <c r="L141" s="18">
        <v>22</v>
      </c>
      <c r="M141" s="41">
        <f t="shared" si="139"/>
        <v>70.967741935483872</v>
      </c>
      <c r="N141" s="18">
        <v>9</v>
      </c>
      <c r="O141" s="340">
        <f t="shared" si="140"/>
        <v>29.032258064516128</v>
      </c>
      <c r="P141" s="18">
        <v>1</v>
      </c>
      <c r="Q141" s="41">
        <f t="shared" si="141"/>
        <v>3.225806451612903</v>
      </c>
      <c r="R141" s="18">
        <v>15</v>
      </c>
      <c r="S141" s="41">
        <f t="shared" si="142"/>
        <v>48.387096774193552</v>
      </c>
      <c r="T141" s="18">
        <v>10</v>
      </c>
      <c r="U141" s="41">
        <f t="shared" si="143"/>
        <v>32.258064516129032</v>
      </c>
      <c r="V141" s="18">
        <v>5</v>
      </c>
      <c r="W141" s="41">
        <f t="shared" si="144"/>
        <v>16.129032258064516</v>
      </c>
      <c r="X141" s="18">
        <v>31</v>
      </c>
      <c r="Y141" s="41">
        <f t="shared" si="145"/>
        <v>100</v>
      </c>
      <c r="Z141" s="18"/>
      <c r="AA141" s="18"/>
      <c r="AB141" s="18"/>
      <c r="AC141" s="41"/>
      <c r="AD141" s="18"/>
      <c r="AE141" s="41"/>
      <c r="AF141" s="18"/>
      <c r="AG141" s="41"/>
      <c r="AH141" s="18"/>
      <c r="AI141" s="18"/>
      <c r="AJ141" s="18"/>
      <c r="AK141" s="41"/>
      <c r="AL141" s="18">
        <v>10</v>
      </c>
      <c r="AM141" s="41">
        <f t="shared" si="150"/>
        <v>32.258064516129032</v>
      </c>
      <c r="AN141" s="18">
        <v>3</v>
      </c>
      <c r="AO141" s="41">
        <f t="shared" si="151"/>
        <v>9.67741935483871</v>
      </c>
      <c r="AP141" s="18"/>
      <c r="AQ141" s="41"/>
      <c r="AR141" s="18">
        <v>18</v>
      </c>
      <c r="AS141" s="41">
        <f t="shared" si="153"/>
        <v>58.064516129032256</v>
      </c>
      <c r="AT141" s="6"/>
      <c r="AU141" s="6"/>
      <c r="AV141" s="6"/>
      <c r="AW141" s="6"/>
      <c r="AX141" s="6">
        <f>AX143</f>
        <v>10</v>
      </c>
      <c r="AY141" s="41">
        <f t="shared" si="154"/>
        <v>32.258064516129032</v>
      </c>
      <c r="AZ141" s="6">
        <f>AZ143</f>
        <v>21</v>
      </c>
      <c r="BA141" s="41">
        <f t="shared" si="155"/>
        <v>67.741935483870961</v>
      </c>
    </row>
    <row r="142" spans="1:54" x14ac:dyDescent="0.2">
      <c r="A142" s="341"/>
      <c r="B142" s="36" t="s">
        <v>49</v>
      </c>
      <c r="C142" s="36">
        <v>6</v>
      </c>
      <c r="D142" s="17">
        <v>6</v>
      </c>
      <c r="E142" s="17"/>
      <c r="F142" s="17">
        <f>F144+F145+F146+F147+F148+F149</f>
        <v>106</v>
      </c>
      <c r="G142" s="17">
        <f>G144+G145+G146+G147+G148+G149</f>
        <v>106</v>
      </c>
      <c r="H142" s="17"/>
      <c r="I142" s="41"/>
      <c r="J142" s="17">
        <f>J144+J145+J146+J147+J148+J149</f>
        <v>106</v>
      </c>
      <c r="K142" s="28">
        <v>100</v>
      </c>
      <c r="L142" s="17">
        <f>L144+L145+L146+L147+L148+L149</f>
        <v>61</v>
      </c>
      <c r="M142" s="41">
        <f t="shared" si="139"/>
        <v>57.547169811320757</v>
      </c>
      <c r="N142" s="17">
        <f>N144+N145+N146+N147+N148+N149</f>
        <v>45</v>
      </c>
      <c r="O142" s="340">
        <f t="shared" si="140"/>
        <v>42.452830188679243</v>
      </c>
      <c r="P142" s="17">
        <v>26</v>
      </c>
      <c r="Q142" s="41">
        <f t="shared" si="141"/>
        <v>24.528301886792452</v>
      </c>
      <c r="R142" s="17">
        <v>39</v>
      </c>
      <c r="S142" s="41">
        <f t="shared" si="142"/>
        <v>36.79245283018868</v>
      </c>
      <c r="T142" s="17">
        <v>24</v>
      </c>
      <c r="U142" s="41">
        <f t="shared" si="143"/>
        <v>22.641509433962263</v>
      </c>
      <c r="V142" s="17">
        <v>17</v>
      </c>
      <c r="W142" s="41">
        <f t="shared" si="144"/>
        <v>16.037735849056602</v>
      </c>
      <c r="X142" s="17">
        <f>X144+X145+X146+X147+X148+X149</f>
        <v>106</v>
      </c>
      <c r="Y142" s="41">
        <f t="shared" si="145"/>
        <v>100</v>
      </c>
      <c r="Z142" s="17"/>
      <c r="AA142" s="28"/>
      <c r="AB142" s="17"/>
      <c r="AC142" s="41"/>
      <c r="AD142" s="17"/>
      <c r="AE142" s="41"/>
      <c r="AF142" s="17"/>
      <c r="AG142" s="41"/>
      <c r="AH142" s="19"/>
      <c r="AI142" s="19"/>
      <c r="AJ142" s="17"/>
      <c r="AK142" s="41"/>
      <c r="AL142" s="17">
        <f>AL144+AL145+AL146+AL147+AL148+AL149</f>
        <v>27</v>
      </c>
      <c r="AM142" s="41">
        <f t="shared" si="150"/>
        <v>25.471698113207548</v>
      </c>
      <c r="AN142" s="17">
        <f>AN144+AN145+AN146+AN147+AN148+AN149</f>
        <v>14</v>
      </c>
      <c r="AO142" s="41">
        <f t="shared" si="151"/>
        <v>13.20754716981132</v>
      </c>
      <c r="AP142" s="17"/>
      <c r="AQ142" s="41"/>
      <c r="AR142" s="17">
        <f>AR144+AR145+AR146+AR147+AR148+AR149</f>
        <v>65</v>
      </c>
      <c r="AS142" s="41">
        <f t="shared" si="153"/>
        <v>61.320754716981135</v>
      </c>
      <c r="AT142" s="6"/>
      <c r="AU142" s="6"/>
      <c r="AV142" s="6"/>
      <c r="AW142" s="6"/>
      <c r="AX142" s="6">
        <f>AX144+AX145+AX146+AX147+AX148+AX149</f>
        <v>52</v>
      </c>
      <c r="AY142" s="41">
        <f t="shared" si="154"/>
        <v>49.056603773584904</v>
      </c>
      <c r="AZ142" s="6">
        <f>AZ144+AZ145+AZ146+AZ147+AZ148+AZ149</f>
        <v>54</v>
      </c>
      <c r="BA142" s="41">
        <f t="shared" si="155"/>
        <v>50.943396226415096</v>
      </c>
    </row>
    <row r="143" spans="1:54" ht="25.5" x14ac:dyDescent="0.2">
      <c r="A143" s="160">
        <v>1</v>
      </c>
      <c r="B143" s="189" t="s">
        <v>193</v>
      </c>
      <c r="C143" s="32" t="s">
        <v>194</v>
      </c>
      <c r="D143" s="20"/>
      <c r="E143" s="20">
        <v>1</v>
      </c>
      <c r="F143" s="20">
        <v>31</v>
      </c>
      <c r="G143" s="20">
        <v>31</v>
      </c>
      <c r="H143" s="20">
        <v>31</v>
      </c>
      <c r="I143" s="20">
        <v>100</v>
      </c>
      <c r="J143" s="20"/>
      <c r="K143" s="27">
        <v>100</v>
      </c>
      <c r="L143" s="7">
        <v>22</v>
      </c>
      <c r="M143" s="29">
        <f t="shared" si="139"/>
        <v>70.967741935483872</v>
      </c>
      <c r="N143" s="7">
        <v>9</v>
      </c>
      <c r="O143" s="70">
        <f t="shared" si="140"/>
        <v>29.032258064516128</v>
      </c>
      <c r="P143" s="7">
        <v>3</v>
      </c>
      <c r="Q143" s="29">
        <f t="shared" si="141"/>
        <v>9.67741935483871</v>
      </c>
      <c r="R143" s="7">
        <v>14</v>
      </c>
      <c r="S143" s="29">
        <f t="shared" si="142"/>
        <v>45.161290322580648</v>
      </c>
      <c r="T143" s="7">
        <v>8</v>
      </c>
      <c r="U143" s="29">
        <f t="shared" si="143"/>
        <v>25.806451612903224</v>
      </c>
      <c r="V143" s="7">
        <v>6</v>
      </c>
      <c r="W143" s="29">
        <f t="shared" si="144"/>
        <v>19.35483870967742</v>
      </c>
      <c r="X143" s="7">
        <v>31</v>
      </c>
      <c r="Y143" s="29">
        <f t="shared" si="145"/>
        <v>100</v>
      </c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>
        <v>10</v>
      </c>
      <c r="AM143" s="29">
        <f t="shared" si="150"/>
        <v>32.258064516129032</v>
      </c>
      <c r="AN143" s="7">
        <v>4</v>
      </c>
      <c r="AO143" s="29">
        <f t="shared" si="151"/>
        <v>12.903225806451612</v>
      </c>
      <c r="AP143" s="7">
        <v>1</v>
      </c>
      <c r="AQ143" s="27">
        <f>AP143*100/G143</f>
        <v>3.225806451612903</v>
      </c>
      <c r="AR143" s="7">
        <v>16</v>
      </c>
      <c r="AS143" s="29">
        <f t="shared" si="153"/>
        <v>51.612903225806448</v>
      </c>
      <c r="AT143" s="43">
        <v>0</v>
      </c>
      <c r="AU143" s="43">
        <v>0</v>
      </c>
      <c r="AV143" s="43">
        <v>0</v>
      </c>
      <c r="AW143" s="43">
        <v>0</v>
      </c>
      <c r="AX143" s="43">
        <v>10</v>
      </c>
      <c r="AY143" s="29">
        <f t="shared" si="154"/>
        <v>32.258064516129032</v>
      </c>
      <c r="AZ143" s="43">
        <v>21</v>
      </c>
      <c r="BA143" s="29">
        <f t="shared" si="155"/>
        <v>67.741935483870961</v>
      </c>
    </row>
    <row r="144" spans="1:54" ht="25.5" x14ac:dyDescent="0.2">
      <c r="A144" s="160">
        <v>2</v>
      </c>
      <c r="B144" s="189"/>
      <c r="C144" s="32" t="s">
        <v>195</v>
      </c>
      <c r="D144" s="15">
        <v>1</v>
      </c>
      <c r="E144" s="15"/>
      <c r="F144" s="3">
        <v>11</v>
      </c>
      <c r="G144" s="3">
        <v>11</v>
      </c>
      <c r="H144" s="3"/>
      <c r="I144" s="2"/>
      <c r="J144" s="3">
        <v>11</v>
      </c>
      <c r="K144" s="27">
        <v>100</v>
      </c>
      <c r="L144" s="3">
        <v>7</v>
      </c>
      <c r="M144" s="29">
        <f t="shared" si="139"/>
        <v>63.636363636363633</v>
      </c>
      <c r="N144" s="3">
        <v>4</v>
      </c>
      <c r="O144" s="70">
        <f t="shared" si="140"/>
        <v>36.363636363636367</v>
      </c>
      <c r="P144" s="7">
        <v>3</v>
      </c>
      <c r="Q144" s="29">
        <f t="shared" si="141"/>
        <v>27.272727272727273</v>
      </c>
      <c r="R144" s="3">
        <v>5</v>
      </c>
      <c r="S144" s="29">
        <f t="shared" si="142"/>
        <v>45.454545454545453</v>
      </c>
      <c r="T144" s="3">
        <v>3</v>
      </c>
      <c r="U144" s="29">
        <f t="shared" si="143"/>
        <v>27.272727272727273</v>
      </c>
      <c r="V144" s="3">
        <v>0</v>
      </c>
      <c r="W144" s="29">
        <f t="shared" si="144"/>
        <v>0</v>
      </c>
      <c r="X144" s="3">
        <v>11</v>
      </c>
      <c r="Y144" s="29">
        <f t="shared" si="145"/>
        <v>100</v>
      </c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>
        <v>5</v>
      </c>
      <c r="AM144" s="29">
        <f t="shared" si="150"/>
        <v>45.454545454545453</v>
      </c>
      <c r="AN144" s="3">
        <v>2</v>
      </c>
      <c r="AO144" s="29">
        <f t="shared" si="151"/>
        <v>18.181818181818183</v>
      </c>
      <c r="AP144" s="3">
        <v>0</v>
      </c>
      <c r="AQ144" s="3">
        <f>AP144/J144%</f>
        <v>0</v>
      </c>
      <c r="AR144" s="3">
        <v>4</v>
      </c>
      <c r="AS144" s="29">
        <f t="shared" si="153"/>
        <v>36.363636363636367</v>
      </c>
      <c r="AT144" s="8">
        <v>0</v>
      </c>
      <c r="AU144" s="8">
        <v>0</v>
      </c>
      <c r="AV144" s="8">
        <v>0</v>
      </c>
      <c r="AW144" s="8">
        <v>0</v>
      </c>
      <c r="AX144" s="8">
        <v>5</v>
      </c>
      <c r="AY144" s="29">
        <f t="shared" si="154"/>
        <v>45.454545454545453</v>
      </c>
      <c r="AZ144" s="8">
        <v>6</v>
      </c>
      <c r="BA144" s="29">
        <f t="shared" si="155"/>
        <v>54.545454545454547</v>
      </c>
    </row>
    <row r="145" spans="1:54" ht="25.5" x14ac:dyDescent="0.2">
      <c r="A145" s="160">
        <v>3</v>
      </c>
      <c r="B145" s="189"/>
      <c r="C145" s="32" t="s">
        <v>196</v>
      </c>
      <c r="D145" s="15">
        <v>1</v>
      </c>
      <c r="E145" s="3"/>
      <c r="F145" s="3">
        <v>11</v>
      </c>
      <c r="G145" s="3">
        <v>11</v>
      </c>
      <c r="H145" s="3"/>
      <c r="I145" s="2"/>
      <c r="J145" s="3">
        <v>11</v>
      </c>
      <c r="K145" s="27">
        <v>100</v>
      </c>
      <c r="L145" s="8">
        <v>4</v>
      </c>
      <c r="M145" s="29">
        <f t="shared" si="139"/>
        <v>36.363636363636367</v>
      </c>
      <c r="N145" s="8">
        <v>7</v>
      </c>
      <c r="O145" s="70">
        <f t="shared" si="140"/>
        <v>63.636363636363633</v>
      </c>
      <c r="P145" s="43">
        <v>3</v>
      </c>
      <c r="Q145" s="29">
        <f t="shared" si="141"/>
        <v>27.272727272727273</v>
      </c>
      <c r="R145" s="8">
        <v>4</v>
      </c>
      <c r="S145" s="29">
        <f t="shared" si="142"/>
        <v>36.363636363636367</v>
      </c>
      <c r="T145" s="8">
        <v>3</v>
      </c>
      <c r="U145" s="29">
        <f t="shared" si="143"/>
        <v>27.272727272727273</v>
      </c>
      <c r="V145" s="8">
        <v>1</v>
      </c>
      <c r="W145" s="29">
        <f t="shared" si="144"/>
        <v>9.0909090909090917</v>
      </c>
      <c r="X145" s="8">
        <v>11</v>
      </c>
      <c r="Y145" s="29">
        <f t="shared" si="145"/>
        <v>100</v>
      </c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8"/>
      <c r="AL145" s="8">
        <v>4</v>
      </c>
      <c r="AM145" s="29">
        <f t="shared" si="150"/>
        <v>36.363636363636367</v>
      </c>
      <c r="AN145" s="8">
        <v>0</v>
      </c>
      <c r="AO145" s="29">
        <f t="shared" si="151"/>
        <v>0</v>
      </c>
      <c r="AP145" s="8">
        <v>0</v>
      </c>
      <c r="AQ145" s="8">
        <v>0</v>
      </c>
      <c r="AR145" s="8">
        <v>7</v>
      </c>
      <c r="AS145" s="29">
        <f t="shared" si="153"/>
        <v>63.636363636363633</v>
      </c>
      <c r="AT145" s="8">
        <v>0</v>
      </c>
      <c r="AU145" s="8">
        <v>0</v>
      </c>
      <c r="AV145" s="8">
        <v>0</v>
      </c>
      <c r="AW145" s="8">
        <v>0</v>
      </c>
      <c r="AX145" s="8">
        <v>5</v>
      </c>
      <c r="AY145" s="29">
        <f t="shared" si="154"/>
        <v>45.454545454545453</v>
      </c>
      <c r="AZ145" s="8">
        <v>6</v>
      </c>
      <c r="BA145" s="29">
        <f t="shared" si="155"/>
        <v>54.545454545454547</v>
      </c>
    </row>
    <row r="146" spans="1:54" ht="25.5" x14ac:dyDescent="0.2">
      <c r="A146" s="160">
        <v>4</v>
      </c>
      <c r="B146" s="189"/>
      <c r="C146" s="32" t="s">
        <v>197</v>
      </c>
      <c r="D146" s="15">
        <v>1</v>
      </c>
      <c r="E146" s="3"/>
      <c r="F146" s="3">
        <v>21</v>
      </c>
      <c r="G146" s="3">
        <v>21</v>
      </c>
      <c r="H146" s="3"/>
      <c r="I146" s="2"/>
      <c r="J146" s="3">
        <v>21</v>
      </c>
      <c r="K146" s="27">
        <v>100</v>
      </c>
      <c r="L146" s="8">
        <v>11</v>
      </c>
      <c r="M146" s="29">
        <f t="shared" si="139"/>
        <v>52.38095238095238</v>
      </c>
      <c r="N146" s="8">
        <v>10</v>
      </c>
      <c r="O146" s="70">
        <f t="shared" si="140"/>
        <v>47.61904761904762</v>
      </c>
      <c r="P146" s="43">
        <v>2</v>
      </c>
      <c r="Q146" s="29">
        <f t="shared" si="141"/>
        <v>9.5238095238095237</v>
      </c>
      <c r="R146" s="8">
        <v>8</v>
      </c>
      <c r="S146" s="29">
        <f t="shared" si="142"/>
        <v>38.095238095238095</v>
      </c>
      <c r="T146" s="8">
        <v>7</v>
      </c>
      <c r="U146" s="29">
        <f t="shared" si="143"/>
        <v>33.333333333333336</v>
      </c>
      <c r="V146" s="8">
        <v>4</v>
      </c>
      <c r="W146" s="29">
        <f t="shared" si="144"/>
        <v>19.047619047619047</v>
      </c>
      <c r="X146" s="8">
        <v>21</v>
      </c>
      <c r="Y146" s="29">
        <f t="shared" si="145"/>
        <v>100</v>
      </c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8"/>
      <c r="AL146" s="8">
        <v>4</v>
      </c>
      <c r="AM146" s="29">
        <f t="shared" si="150"/>
        <v>19.047619047619047</v>
      </c>
      <c r="AN146" s="8">
        <v>2</v>
      </c>
      <c r="AO146" s="29">
        <f t="shared" si="151"/>
        <v>9.5238095238095237</v>
      </c>
      <c r="AP146" s="8">
        <v>0</v>
      </c>
      <c r="AQ146" s="8">
        <v>0</v>
      </c>
      <c r="AR146" s="8">
        <v>15</v>
      </c>
      <c r="AS146" s="29">
        <f t="shared" si="153"/>
        <v>71.428571428571431</v>
      </c>
      <c r="AT146" s="8">
        <v>0</v>
      </c>
      <c r="AU146" s="8">
        <v>0</v>
      </c>
      <c r="AV146" s="8">
        <v>0</v>
      </c>
      <c r="AW146" s="8">
        <v>0</v>
      </c>
      <c r="AX146" s="8">
        <v>12</v>
      </c>
      <c r="AY146" s="29">
        <f t="shared" si="154"/>
        <v>57.142857142857146</v>
      </c>
      <c r="AZ146" s="8">
        <v>9</v>
      </c>
      <c r="BA146" s="29">
        <f t="shared" si="155"/>
        <v>42.857142857142854</v>
      </c>
    </row>
    <row r="147" spans="1:54" ht="25.5" x14ac:dyDescent="0.2">
      <c r="A147" s="160">
        <v>5</v>
      </c>
      <c r="B147" s="189"/>
      <c r="C147" s="32" t="s">
        <v>198</v>
      </c>
      <c r="D147" s="15">
        <v>1</v>
      </c>
      <c r="E147" s="3"/>
      <c r="F147" s="3">
        <v>21</v>
      </c>
      <c r="G147" s="3">
        <v>21</v>
      </c>
      <c r="H147" s="3"/>
      <c r="I147" s="2"/>
      <c r="J147" s="3">
        <v>21</v>
      </c>
      <c r="K147" s="27">
        <v>100</v>
      </c>
      <c r="L147" s="3">
        <v>14</v>
      </c>
      <c r="M147" s="29">
        <f t="shared" si="139"/>
        <v>66.666666666666671</v>
      </c>
      <c r="N147" s="3">
        <v>7</v>
      </c>
      <c r="O147" s="70">
        <f t="shared" si="140"/>
        <v>33.333333333333336</v>
      </c>
      <c r="P147" s="7">
        <v>8</v>
      </c>
      <c r="Q147" s="29">
        <f t="shared" si="141"/>
        <v>38.095238095238095</v>
      </c>
      <c r="R147" s="3">
        <v>5</v>
      </c>
      <c r="S147" s="29">
        <f t="shared" si="142"/>
        <v>23.80952380952381</v>
      </c>
      <c r="T147" s="3">
        <v>6</v>
      </c>
      <c r="U147" s="29">
        <f t="shared" si="143"/>
        <v>28.571428571428573</v>
      </c>
      <c r="V147" s="3">
        <v>2</v>
      </c>
      <c r="W147" s="29">
        <f t="shared" si="144"/>
        <v>9.5238095238095237</v>
      </c>
      <c r="X147" s="3">
        <v>21</v>
      </c>
      <c r="Y147" s="29">
        <f t="shared" si="145"/>
        <v>100</v>
      </c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>
        <v>2</v>
      </c>
      <c r="AM147" s="29">
        <f t="shared" si="150"/>
        <v>9.5238095238095237</v>
      </c>
      <c r="AN147" s="3">
        <v>3</v>
      </c>
      <c r="AO147" s="29">
        <f t="shared" si="151"/>
        <v>14.285714285714286</v>
      </c>
      <c r="AP147" s="3">
        <v>0</v>
      </c>
      <c r="AQ147" s="3">
        <f>AP147/J147%</f>
        <v>0</v>
      </c>
      <c r="AR147" s="3">
        <v>16</v>
      </c>
      <c r="AS147" s="29">
        <f t="shared" si="153"/>
        <v>76.19047619047619</v>
      </c>
      <c r="AT147" s="8">
        <v>0</v>
      </c>
      <c r="AU147" s="8">
        <v>0</v>
      </c>
      <c r="AV147" s="8">
        <v>0</v>
      </c>
      <c r="AW147" s="8">
        <v>0</v>
      </c>
      <c r="AX147" s="8">
        <v>12</v>
      </c>
      <c r="AY147" s="29">
        <f t="shared" si="154"/>
        <v>57.142857142857146</v>
      </c>
      <c r="AZ147" s="8">
        <v>9</v>
      </c>
      <c r="BA147" s="29">
        <f t="shared" si="155"/>
        <v>42.857142857142854</v>
      </c>
    </row>
    <row r="148" spans="1:54" ht="25.5" x14ac:dyDescent="0.2">
      <c r="A148" s="160">
        <v>6</v>
      </c>
      <c r="B148" s="189"/>
      <c r="C148" s="32" t="s">
        <v>374</v>
      </c>
      <c r="D148" s="15">
        <v>1</v>
      </c>
      <c r="E148" s="3"/>
      <c r="F148" s="3">
        <v>21</v>
      </c>
      <c r="G148" s="3">
        <v>21</v>
      </c>
      <c r="H148" s="3"/>
      <c r="I148" s="2"/>
      <c r="J148" s="3">
        <v>21</v>
      </c>
      <c r="K148" s="27">
        <v>100</v>
      </c>
      <c r="L148" s="8">
        <v>13</v>
      </c>
      <c r="M148" s="29">
        <f t="shared" si="139"/>
        <v>61.904761904761905</v>
      </c>
      <c r="N148" s="8">
        <v>8</v>
      </c>
      <c r="O148" s="70">
        <f t="shared" si="140"/>
        <v>38.095238095238095</v>
      </c>
      <c r="P148" s="43">
        <v>2</v>
      </c>
      <c r="Q148" s="29">
        <f t="shared" si="141"/>
        <v>9.5238095238095237</v>
      </c>
      <c r="R148" s="8">
        <v>8</v>
      </c>
      <c r="S148" s="29">
        <f t="shared" si="142"/>
        <v>38.095238095238095</v>
      </c>
      <c r="T148" s="8">
        <v>7</v>
      </c>
      <c r="U148" s="29">
        <f t="shared" si="143"/>
        <v>33.333333333333336</v>
      </c>
      <c r="V148" s="8">
        <v>4</v>
      </c>
      <c r="W148" s="29">
        <f t="shared" si="144"/>
        <v>19.047619047619047</v>
      </c>
      <c r="X148" s="8">
        <v>21</v>
      </c>
      <c r="Y148" s="29">
        <f t="shared" si="145"/>
        <v>100</v>
      </c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8"/>
      <c r="AL148" s="13">
        <v>6</v>
      </c>
      <c r="AM148" s="29">
        <f t="shared" si="150"/>
        <v>28.571428571428573</v>
      </c>
      <c r="AN148" s="13">
        <v>3</v>
      </c>
      <c r="AO148" s="29">
        <f t="shared" si="151"/>
        <v>14.285714285714286</v>
      </c>
      <c r="AP148" s="1">
        <v>0</v>
      </c>
      <c r="AQ148" s="9">
        <v>0</v>
      </c>
      <c r="AR148" s="13">
        <v>12</v>
      </c>
      <c r="AS148" s="29">
        <f t="shared" si="153"/>
        <v>57.142857142857146</v>
      </c>
      <c r="AT148" s="8">
        <v>0</v>
      </c>
      <c r="AU148" s="8">
        <v>0</v>
      </c>
      <c r="AV148" s="8">
        <v>0</v>
      </c>
      <c r="AW148" s="8">
        <v>0</v>
      </c>
      <c r="AX148" s="8">
        <v>6</v>
      </c>
      <c r="AY148" s="29">
        <f t="shared" si="154"/>
        <v>28.571428571428573</v>
      </c>
      <c r="AZ148" s="8">
        <v>15</v>
      </c>
      <c r="BA148" s="29">
        <f t="shared" si="155"/>
        <v>71.428571428571431</v>
      </c>
    </row>
    <row r="149" spans="1:54" ht="25.5" x14ac:dyDescent="0.2">
      <c r="A149" s="160">
        <v>7</v>
      </c>
      <c r="B149" s="189"/>
      <c r="C149" s="32" t="s">
        <v>199</v>
      </c>
      <c r="D149" s="15">
        <v>1</v>
      </c>
      <c r="E149" s="3"/>
      <c r="F149" s="3">
        <v>21</v>
      </c>
      <c r="G149" s="3">
        <v>21</v>
      </c>
      <c r="H149" s="3"/>
      <c r="I149" s="2"/>
      <c r="J149" s="3">
        <v>21</v>
      </c>
      <c r="K149" s="27">
        <v>100</v>
      </c>
      <c r="L149" s="8">
        <v>12</v>
      </c>
      <c r="M149" s="29">
        <f t="shared" ref="M149" si="189">L149*100/G149</f>
        <v>57.142857142857146</v>
      </c>
      <c r="N149" s="8">
        <v>9</v>
      </c>
      <c r="O149" s="70">
        <f t="shared" ref="O149" si="190">N149*100/G149</f>
        <v>42.857142857142854</v>
      </c>
      <c r="P149" s="43">
        <v>3</v>
      </c>
      <c r="Q149" s="29">
        <f t="shared" ref="Q149" si="191">P149*100/G149</f>
        <v>14.285714285714286</v>
      </c>
      <c r="R149" s="8">
        <v>5</v>
      </c>
      <c r="S149" s="29">
        <f t="shared" ref="S149" si="192">R149*100/G149</f>
        <v>23.80952380952381</v>
      </c>
      <c r="T149" s="8">
        <v>9</v>
      </c>
      <c r="U149" s="29">
        <f t="shared" ref="U149" si="193">T149*100/G149</f>
        <v>42.857142857142854</v>
      </c>
      <c r="V149" s="8">
        <v>4</v>
      </c>
      <c r="W149" s="29">
        <f t="shared" ref="W149" si="194">V149*100/G149</f>
        <v>19.047619047619047</v>
      </c>
      <c r="X149" s="8">
        <v>21</v>
      </c>
      <c r="Y149" s="29">
        <f t="shared" ref="Y149" si="195">X149*100/G149</f>
        <v>100</v>
      </c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8"/>
      <c r="AL149" s="8">
        <v>6</v>
      </c>
      <c r="AM149" s="29">
        <f t="shared" ref="AM149" si="196">AL149*100/G149</f>
        <v>28.571428571428573</v>
      </c>
      <c r="AN149" s="8">
        <v>4</v>
      </c>
      <c r="AO149" s="29">
        <f t="shared" ref="AO149" si="197">AN149*100/G149</f>
        <v>19.047619047619047</v>
      </c>
      <c r="AP149" s="8">
        <v>0</v>
      </c>
      <c r="AQ149" s="8">
        <v>0</v>
      </c>
      <c r="AR149" s="8">
        <v>11</v>
      </c>
      <c r="AS149" s="29">
        <f t="shared" ref="AS149" si="198">AR149*100/G149</f>
        <v>52.38095238095238</v>
      </c>
      <c r="AT149" s="8">
        <v>0</v>
      </c>
      <c r="AU149" s="8">
        <v>0</v>
      </c>
      <c r="AV149" s="8">
        <v>0</v>
      </c>
      <c r="AW149" s="8">
        <v>0</v>
      </c>
      <c r="AX149" s="8">
        <v>12</v>
      </c>
      <c r="AY149" s="29">
        <f t="shared" ref="AY149" si="199">AX149*100/G149</f>
        <v>57.142857142857146</v>
      </c>
      <c r="AZ149" s="8">
        <v>9</v>
      </c>
      <c r="BA149" s="29">
        <f t="shared" ref="BA149" si="200">AZ149*100/G149</f>
        <v>42.857142857142854</v>
      </c>
    </row>
    <row r="150" spans="1:54" x14ac:dyDescent="0.2">
      <c r="A150" s="36"/>
      <c r="B150" s="36" t="s">
        <v>87</v>
      </c>
      <c r="C150" s="36">
        <v>2</v>
      </c>
      <c r="D150" s="6">
        <v>2</v>
      </c>
      <c r="E150" s="6"/>
      <c r="F150" s="6">
        <v>42</v>
      </c>
      <c r="G150" s="6">
        <v>42</v>
      </c>
      <c r="H150" s="6"/>
      <c r="I150" s="41"/>
      <c r="J150" s="6">
        <v>42</v>
      </c>
      <c r="K150" s="28">
        <v>100</v>
      </c>
      <c r="L150" s="6">
        <v>26</v>
      </c>
      <c r="M150" s="41">
        <f t="shared" ref="M149:M152" si="201">L150*100/G150</f>
        <v>61.904761904761905</v>
      </c>
      <c r="N150" s="6">
        <v>16</v>
      </c>
      <c r="O150" s="340">
        <f t="shared" ref="O149:O152" si="202">N150*100/G150</f>
        <v>38.095238095238095</v>
      </c>
      <c r="P150" s="6">
        <v>5</v>
      </c>
      <c r="Q150" s="41">
        <f t="shared" ref="Q149:Q152" si="203">P150*100/G150</f>
        <v>11.904761904761905</v>
      </c>
      <c r="R150" s="6">
        <v>22</v>
      </c>
      <c r="S150" s="41">
        <f t="shared" ref="S149:S152" si="204">R150*100/G150</f>
        <v>52.38095238095238</v>
      </c>
      <c r="T150" s="6">
        <v>12</v>
      </c>
      <c r="U150" s="41">
        <f t="shared" ref="U149:U152" si="205">T150*100/G150</f>
        <v>28.571428571428573</v>
      </c>
      <c r="V150" s="6">
        <v>3</v>
      </c>
      <c r="W150" s="41">
        <f t="shared" ref="W149:W152" si="206">V150*100/G150</f>
        <v>7.1428571428571432</v>
      </c>
      <c r="X150" s="6">
        <v>42</v>
      </c>
      <c r="Y150" s="41">
        <f t="shared" ref="Y149:Y152" si="207">X150*100/G150</f>
        <v>100</v>
      </c>
      <c r="Z150" s="6"/>
      <c r="AA150" s="6"/>
      <c r="AB150" s="6"/>
      <c r="AC150" s="41"/>
      <c r="AD150" s="6"/>
      <c r="AE150" s="41"/>
      <c r="AF150" s="6"/>
      <c r="AG150" s="41"/>
      <c r="AH150" s="6"/>
      <c r="AI150" s="6"/>
      <c r="AJ150" s="6"/>
      <c r="AK150" s="6"/>
      <c r="AL150" s="6">
        <v>7</v>
      </c>
      <c r="AM150" s="41">
        <f t="shared" ref="AM149:AM152" si="208">AL150*100/G150</f>
        <v>16.666666666666668</v>
      </c>
      <c r="AN150" s="6">
        <v>4</v>
      </c>
      <c r="AO150" s="41">
        <f t="shared" ref="AO149:AO152" si="209">AN150*100/G150</f>
        <v>9.5238095238095237</v>
      </c>
      <c r="AP150" s="6"/>
      <c r="AQ150" s="41"/>
      <c r="AR150" s="6">
        <v>31</v>
      </c>
      <c r="AS150" s="41">
        <f t="shared" ref="AS149:AS152" si="210">AR150*100/G150</f>
        <v>73.80952380952381</v>
      </c>
      <c r="AT150" s="16"/>
      <c r="AU150" s="16"/>
      <c r="AV150" s="16"/>
      <c r="AW150" s="16"/>
      <c r="AX150" s="6">
        <v>25</v>
      </c>
      <c r="AY150" s="41">
        <f t="shared" ref="AY149:AY152" si="211">AX150*100/G150</f>
        <v>59.523809523809526</v>
      </c>
      <c r="AZ150" s="6">
        <v>17</v>
      </c>
      <c r="BA150" s="41">
        <f t="shared" ref="BA149:BA152" si="212">AZ150*100/G150</f>
        <v>40.476190476190474</v>
      </c>
    </row>
    <row r="151" spans="1:54" x14ac:dyDescent="0.2">
      <c r="A151" s="32">
        <v>1</v>
      </c>
      <c r="B151" s="198" t="s">
        <v>200</v>
      </c>
      <c r="C151" s="158" t="s">
        <v>201</v>
      </c>
      <c r="D151" s="146">
        <v>1</v>
      </c>
      <c r="E151" s="146"/>
      <c r="F151" s="146">
        <v>21</v>
      </c>
      <c r="G151" s="146">
        <v>21</v>
      </c>
      <c r="H151" s="146"/>
      <c r="I151" s="146"/>
      <c r="J151" s="146">
        <v>21</v>
      </c>
      <c r="K151" s="200">
        <v>100</v>
      </c>
      <c r="L151" s="146">
        <v>13</v>
      </c>
      <c r="M151" s="202">
        <f t="shared" si="201"/>
        <v>61.904761904761905</v>
      </c>
      <c r="N151" s="146">
        <v>8</v>
      </c>
      <c r="O151" s="347">
        <f t="shared" si="202"/>
        <v>38.095238095238095</v>
      </c>
      <c r="P151" s="146">
        <v>3</v>
      </c>
      <c r="Q151" s="165">
        <f t="shared" si="203"/>
        <v>14.285714285714286</v>
      </c>
      <c r="R151" s="146">
        <v>9</v>
      </c>
      <c r="S151" s="165">
        <f t="shared" si="204"/>
        <v>42.857142857142854</v>
      </c>
      <c r="T151" s="146">
        <v>8</v>
      </c>
      <c r="U151" s="165">
        <f t="shared" si="205"/>
        <v>38.095238095238095</v>
      </c>
      <c r="V151" s="146">
        <v>1</v>
      </c>
      <c r="W151" s="165">
        <f t="shared" si="206"/>
        <v>4.7619047619047619</v>
      </c>
      <c r="X151" s="146">
        <v>21</v>
      </c>
      <c r="Y151" s="202">
        <f t="shared" si="207"/>
        <v>100</v>
      </c>
      <c r="Z151" s="146"/>
      <c r="AA151" s="146"/>
      <c r="AB151" s="146"/>
      <c r="AC151" s="165"/>
      <c r="AD151" s="146"/>
      <c r="AE151" s="165"/>
      <c r="AF151" s="146"/>
      <c r="AG151" s="29"/>
      <c r="AH151" s="146"/>
      <c r="AI151" s="146"/>
      <c r="AJ151" s="146"/>
      <c r="AK151" s="146"/>
      <c r="AL151" s="146">
        <v>4</v>
      </c>
      <c r="AM151" s="165">
        <f t="shared" si="208"/>
        <v>19.047619047619047</v>
      </c>
      <c r="AN151" s="146">
        <v>3</v>
      </c>
      <c r="AO151" s="165">
        <f t="shared" si="209"/>
        <v>14.285714285714286</v>
      </c>
      <c r="AP151" s="146"/>
      <c r="AQ151" s="165"/>
      <c r="AR151" s="146">
        <v>14</v>
      </c>
      <c r="AS151" s="202">
        <f t="shared" si="210"/>
        <v>66.666666666666671</v>
      </c>
      <c r="AT151" s="146"/>
      <c r="AU151" s="146"/>
      <c r="AV151" s="146"/>
      <c r="AW151" s="146"/>
      <c r="AX151" s="146">
        <v>15</v>
      </c>
      <c r="AY151" s="165">
        <f t="shared" si="211"/>
        <v>71.428571428571431</v>
      </c>
      <c r="AZ151" s="146">
        <v>6</v>
      </c>
      <c r="BA151" s="29">
        <f t="shared" si="212"/>
        <v>28.571428571428573</v>
      </c>
    </row>
    <row r="152" spans="1:54" x14ac:dyDescent="0.2">
      <c r="A152" s="32">
        <v>2</v>
      </c>
      <c r="B152" s="198"/>
      <c r="C152" s="158" t="s">
        <v>202</v>
      </c>
      <c r="D152" s="146">
        <v>1</v>
      </c>
      <c r="E152" s="146"/>
      <c r="F152" s="146">
        <v>21</v>
      </c>
      <c r="G152" s="146">
        <v>21</v>
      </c>
      <c r="H152" s="146"/>
      <c r="I152" s="146"/>
      <c r="J152" s="146">
        <v>21</v>
      </c>
      <c r="K152" s="200">
        <v>100</v>
      </c>
      <c r="L152" s="146">
        <v>13</v>
      </c>
      <c r="M152" s="202">
        <f t="shared" si="201"/>
        <v>61.904761904761905</v>
      </c>
      <c r="N152" s="146">
        <v>8</v>
      </c>
      <c r="O152" s="347">
        <f t="shared" si="202"/>
        <v>38.095238095238095</v>
      </c>
      <c r="P152" s="146">
        <v>2</v>
      </c>
      <c r="Q152" s="165">
        <f t="shared" si="203"/>
        <v>9.5238095238095237</v>
      </c>
      <c r="R152" s="146">
        <v>13</v>
      </c>
      <c r="S152" s="165">
        <f t="shared" si="204"/>
        <v>61.904761904761905</v>
      </c>
      <c r="T152" s="146">
        <v>4</v>
      </c>
      <c r="U152" s="165">
        <f t="shared" si="205"/>
        <v>19.047619047619047</v>
      </c>
      <c r="V152" s="146">
        <v>2</v>
      </c>
      <c r="W152" s="165">
        <f t="shared" si="206"/>
        <v>9.5238095238095237</v>
      </c>
      <c r="X152" s="146">
        <v>21</v>
      </c>
      <c r="Y152" s="202">
        <f t="shared" si="207"/>
        <v>100</v>
      </c>
      <c r="Z152" s="146"/>
      <c r="AA152" s="146"/>
      <c r="AB152" s="146"/>
      <c r="AC152" s="165"/>
      <c r="AD152" s="146"/>
      <c r="AE152" s="165"/>
      <c r="AF152" s="146"/>
      <c r="AG152" s="29"/>
      <c r="AH152" s="146"/>
      <c r="AI152" s="146"/>
      <c r="AJ152" s="146"/>
      <c r="AK152" s="146"/>
      <c r="AL152" s="146">
        <v>3</v>
      </c>
      <c r="AM152" s="165">
        <f t="shared" si="208"/>
        <v>14.285714285714286</v>
      </c>
      <c r="AN152" s="146">
        <v>1</v>
      </c>
      <c r="AO152" s="165">
        <f t="shared" si="209"/>
        <v>4.7619047619047619</v>
      </c>
      <c r="AP152" s="146"/>
      <c r="AQ152" s="165"/>
      <c r="AR152" s="146">
        <v>17</v>
      </c>
      <c r="AS152" s="202">
        <f t="shared" si="210"/>
        <v>80.952380952380949</v>
      </c>
      <c r="AT152" s="146"/>
      <c r="AU152" s="146"/>
      <c r="AV152" s="146"/>
      <c r="AW152" s="146"/>
      <c r="AX152" s="146">
        <v>10</v>
      </c>
      <c r="AY152" s="165">
        <f t="shared" si="211"/>
        <v>47.61904761904762</v>
      </c>
      <c r="AZ152" s="146">
        <v>11</v>
      </c>
      <c r="BA152" s="29">
        <f t="shared" si="212"/>
        <v>52.38095238095238</v>
      </c>
    </row>
    <row r="153" spans="1:54" x14ac:dyDescent="0.2">
      <c r="A153" s="275" t="s">
        <v>203</v>
      </c>
      <c r="B153" s="275"/>
      <c r="C153" s="275"/>
      <c r="D153" s="275"/>
      <c r="E153" s="275"/>
      <c r="F153" s="275"/>
      <c r="G153" s="275"/>
      <c r="H153" s="275"/>
      <c r="I153" s="275"/>
      <c r="J153" s="275"/>
      <c r="K153" s="275"/>
      <c r="L153" s="275"/>
      <c r="M153" s="275"/>
      <c r="N153" s="275"/>
      <c r="O153" s="275"/>
      <c r="P153" s="275"/>
      <c r="Q153" s="275"/>
      <c r="R153" s="275"/>
      <c r="S153" s="275"/>
      <c r="T153" s="275"/>
      <c r="U153" s="275"/>
      <c r="V153" s="275"/>
      <c r="W153" s="275"/>
      <c r="X153" s="275"/>
      <c r="Y153" s="275"/>
      <c r="Z153" s="275"/>
      <c r="AA153" s="275"/>
      <c r="AB153" s="275"/>
      <c r="AC153" s="275"/>
      <c r="AD153" s="275"/>
      <c r="AE153" s="275"/>
      <c r="AF153" s="275"/>
      <c r="AG153" s="275"/>
      <c r="AH153" s="275"/>
      <c r="AI153" s="275"/>
      <c r="AJ153" s="275"/>
      <c r="AK153" s="275"/>
      <c r="AL153" s="275"/>
      <c r="AM153" s="275"/>
      <c r="AN153" s="275"/>
      <c r="AO153" s="275"/>
      <c r="AP153" s="275"/>
      <c r="AQ153" s="275"/>
      <c r="AR153" s="275"/>
      <c r="AS153" s="275"/>
      <c r="AT153" s="275"/>
      <c r="AU153" s="275"/>
      <c r="AV153" s="275"/>
      <c r="AW153" s="275"/>
      <c r="AX153" s="275"/>
      <c r="AY153" s="275"/>
      <c r="AZ153" s="275"/>
      <c r="BA153" s="275"/>
    </row>
    <row r="154" spans="1:54" ht="31.5" customHeight="1" x14ac:dyDescent="0.2">
      <c r="A154" s="91"/>
      <c r="B154" s="91" t="s">
        <v>204</v>
      </c>
      <c r="C154" s="91">
        <v>28</v>
      </c>
      <c r="D154" s="91">
        <v>27</v>
      </c>
      <c r="E154" s="91">
        <v>1</v>
      </c>
      <c r="F154" s="91">
        <v>558</v>
      </c>
      <c r="G154" s="91">
        <f>G155+G156</f>
        <v>552</v>
      </c>
      <c r="H154" s="91">
        <v>31</v>
      </c>
      <c r="I154" s="92">
        <v>5.5555555555555554</v>
      </c>
      <c r="J154" s="91">
        <f>J155+J156</f>
        <v>521</v>
      </c>
      <c r="K154" s="350">
        <f>J154/G154*100</f>
        <v>94.384057971014485</v>
      </c>
      <c r="L154" s="91">
        <f>L155+L156</f>
        <v>323</v>
      </c>
      <c r="M154" s="350">
        <f>L154/G154*100</f>
        <v>58.514492753623195</v>
      </c>
      <c r="N154" s="91">
        <f>N155+N156</f>
        <v>229</v>
      </c>
      <c r="O154" s="350">
        <f>N154/G154*100</f>
        <v>41.485507246376812</v>
      </c>
      <c r="P154" s="91">
        <f>P155+P156</f>
        <v>131</v>
      </c>
      <c r="Q154" s="92">
        <f>P154*100/G154</f>
        <v>23.731884057971016</v>
      </c>
      <c r="R154" s="91">
        <f>R155+R156</f>
        <v>195</v>
      </c>
      <c r="S154" s="92">
        <f>R154*100/G154</f>
        <v>35.326086956521742</v>
      </c>
      <c r="T154" s="91">
        <f>T155+T156</f>
        <v>149</v>
      </c>
      <c r="U154" s="92">
        <f>T154*100/G154</f>
        <v>26.992753623188406</v>
      </c>
      <c r="V154" s="91">
        <f>V155+V156</f>
        <v>77</v>
      </c>
      <c r="W154" s="92">
        <f>V154*100/G154</f>
        <v>13.94927536231884</v>
      </c>
      <c r="X154" s="93">
        <f>X155+X156</f>
        <v>551</v>
      </c>
      <c r="Y154" s="94">
        <f>X154*100/G154</f>
        <v>99.818840579710141</v>
      </c>
      <c r="Z154" s="93"/>
      <c r="AA154" s="93"/>
      <c r="AB154" s="93">
        <v>1</v>
      </c>
      <c r="AC154" s="92">
        <f>AB154*100/G154</f>
        <v>0.18115942028985507</v>
      </c>
      <c r="AD154" s="93"/>
      <c r="AE154" s="93"/>
      <c r="AF154" s="93"/>
      <c r="AG154" s="93"/>
      <c r="AH154" s="93"/>
      <c r="AI154" s="93"/>
      <c r="AJ154" s="93"/>
      <c r="AK154" s="93"/>
      <c r="AL154" s="91">
        <f>AL155+AL156</f>
        <v>131</v>
      </c>
      <c r="AM154" s="92">
        <f>AL154/G154*100</f>
        <v>23.731884057971016</v>
      </c>
      <c r="AN154" s="91">
        <f>AN155+AN156</f>
        <v>101</v>
      </c>
      <c r="AO154" s="350">
        <f>AN154/G154*100</f>
        <v>18.297101449275363</v>
      </c>
      <c r="AP154" s="91"/>
      <c r="AQ154" s="91"/>
      <c r="AR154" s="91">
        <f>AR155+AR156</f>
        <v>320</v>
      </c>
      <c r="AS154" s="350">
        <f>AR154/G154*100</f>
        <v>57.971014492753625</v>
      </c>
      <c r="AT154" s="276">
        <f>AT155+AT156</f>
        <v>1</v>
      </c>
      <c r="AU154" s="276">
        <f t="shared" ref="AU154:AW154" si="213">AU155+AU156</f>
        <v>0</v>
      </c>
      <c r="AV154" s="276">
        <f t="shared" si="213"/>
        <v>0</v>
      </c>
      <c r="AW154" s="276">
        <f t="shared" si="213"/>
        <v>0</v>
      </c>
      <c r="AX154" s="276">
        <f>AX155+AX156</f>
        <v>330</v>
      </c>
      <c r="AY154" s="278">
        <f t="shared" ref="AY154:AY155" si="214">AX154*100/G154</f>
        <v>59.782608695652172</v>
      </c>
      <c r="AZ154" s="276">
        <f>AZ155+AZ156</f>
        <v>222</v>
      </c>
      <c r="BA154" s="278">
        <f t="shared" ref="BA154:BA155" si="215">AZ154*100/G154</f>
        <v>40.217391304347828</v>
      </c>
    </row>
    <row r="155" spans="1:54" x14ac:dyDescent="0.2">
      <c r="A155" s="95"/>
      <c r="B155" s="95" t="s">
        <v>205</v>
      </c>
      <c r="C155" s="95">
        <v>1</v>
      </c>
      <c r="D155" s="95"/>
      <c r="E155" s="95">
        <v>1</v>
      </c>
      <c r="F155" s="95">
        <v>31</v>
      </c>
      <c r="G155" s="95">
        <v>31</v>
      </c>
      <c r="H155" s="95">
        <v>31</v>
      </c>
      <c r="I155" s="96"/>
      <c r="J155" s="95"/>
      <c r="K155" s="351"/>
      <c r="L155" s="95">
        <v>21</v>
      </c>
      <c r="M155" s="351">
        <f t="shared" ref="M155" si="216">L155/F155*100</f>
        <v>67.741935483870961</v>
      </c>
      <c r="N155" s="95">
        <v>10</v>
      </c>
      <c r="O155" s="351">
        <f t="shared" ref="O155" si="217">N155/F155*100</f>
        <v>32.258064516129032</v>
      </c>
      <c r="P155" s="95">
        <v>10</v>
      </c>
      <c r="Q155" s="97">
        <f>P155*100/G155</f>
        <v>32.258064516129032</v>
      </c>
      <c r="R155" s="95">
        <v>11</v>
      </c>
      <c r="S155" s="97">
        <f>R155*100/G155</f>
        <v>35.483870967741936</v>
      </c>
      <c r="T155" s="95">
        <v>8</v>
      </c>
      <c r="U155" s="97">
        <f>T155*100/G155</f>
        <v>25.806451612903224</v>
      </c>
      <c r="V155" s="95">
        <v>2</v>
      </c>
      <c r="W155" s="96">
        <f>V155*100/G155</f>
        <v>6.4516129032258061</v>
      </c>
      <c r="X155" s="95">
        <v>31</v>
      </c>
      <c r="Y155" s="96">
        <f>X155*100/G155</f>
        <v>100</v>
      </c>
      <c r="Z155" s="98"/>
      <c r="AA155" s="97"/>
      <c r="AB155" s="98"/>
      <c r="AC155" s="96"/>
      <c r="AD155" s="98"/>
      <c r="AE155" s="97"/>
      <c r="AF155" s="95"/>
      <c r="AG155" s="96"/>
      <c r="AH155" s="96"/>
      <c r="AI155" s="96"/>
      <c r="AJ155" s="98"/>
      <c r="AK155" s="97"/>
      <c r="AL155" s="95">
        <v>1</v>
      </c>
      <c r="AM155" s="97">
        <f>AL155/G155*100</f>
        <v>3.225806451612903</v>
      </c>
      <c r="AN155" s="95">
        <v>2</v>
      </c>
      <c r="AO155" s="351">
        <f>AN155/F155*100</f>
        <v>6.4516129032258061</v>
      </c>
      <c r="AP155" s="95"/>
      <c r="AQ155" s="96"/>
      <c r="AR155" s="95">
        <v>28</v>
      </c>
      <c r="AS155" s="351">
        <f>AR155/G155*100</f>
        <v>90.322580645161281</v>
      </c>
      <c r="AT155" s="333">
        <f>AT157</f>
        <v>0</v>
      </c>
      <c r="AU155" s="352"/>
      <c r="AV155" s="353"/>
      <c r="AW155" s="353"/>
      <c r="AX155" s="333">
        <v>18</v>
      </c>
      <c r="AY155" s="354">
        <f t="shared" si="214"/>
        <v>58.064516129032256</v>
      </c>
      <c r="AZ155" s="333">
        <v>13</v>
      </c>
      <c r="BA155" s="354">
        <f t="shared" si="215"/>
        <v>41.935483870967744</v>
      </c>
    </row>
    <row r="156" spans="1:54" x14ac:dyDescent="0.2">
      <c r="A156" s="95"/>
      <c r="B156" s="95" t="s">
        <v>206</v>
      </c>
      <c r="C156" s="95">
        <f>C158++C163+C169+C177+C183</f>
        <v>27</v>
      </c>
      <c r="D156" s="95">
        <f>D158++D163+D169+D177+D183</f>
        <v>27</v>
      </c>
      <c r="E156" s="95"/>
      <c r="F156" s="95">
        <f>F158++F163+F169+F177+F183</f>
        <v>527</v>
      </c>
      <c r="G156" s="95">
        <f>G158++G163+G169+G177+G183</f>
        <v>521</v>
      </c>
      <c r="H156" s="95"/>
      <c r="I156" s="95"/>
      <c r="J156" s="95">
        <f>J158++J163+J169+J177+J183</f>
        <v>521</v>
      </c>
      <c r="K156" s="351">
        <f>J156/G156*100</f>
        <v>100</v>
      </c>
      <c r="L156" s="95">
        <f>L158++L163+L169+L177+L183</f>
        <v>302</v>
      </c>
      <c r="M156" s="351">
        <f>L156/G156*100</f>
        <v>57.965451055662186</v>
      </c>
      <c r="N156" s="95">
        <f>N158++N163+N169+N177+N183</f>
        <v>219</v>
      </c>
      <c r="O156" s="351">
        <f>N156/G156*100</f>
        <v>42.034548944337814</v>
      </c>
      <c r="P156" s="95">
        <f>P158++P163+P169+P177+P183</f>
        <v>121</v>
      </c>
      <c r="Q156" s="97">
        <f>P156*100/G156</f>
        <v>23.224568138195778</v>
      </c>
      <c r="R156" s="95">
        <f>R158++R163+R169+R177+R183</f>
        <v>184</v>
      </c>
      <c r="S156" s="97">
        <f>R156*100/G156</f>
        <v>35.316698656429942</v>
      </c>
      <c r="T156" s="95">
        <f>T158++T163+T169+T177+T183</f>
        <v>141</v>
      </c>
      <c r="U156" s="97">
        <f>T156*100/G156</f>
        <v>27.063339731285989</v>
      </c>
      <c r="V156" s="95">
        <f>V158++V163+V169+V177+V183</f>
        <v>75</v>
      </c>
      <c r="W156" s="97">
        <f>V156*100/G156</f>
        <v>14.395393474088293</v>
      </c>
      <c r="X156" s="95">
        <f>X158++X163+X169+X177+X183</f>
        <v>520</v>
      </c>
      <c r="Y156" s="97">
        <f>X156*100/G156</f>
        <v>99.808061420345496</v>
      </c>
      <c r="Z156" s="95"/>
      <c r="AA156" s="95"/>
      <c r="AB156" s="95">
        <f>AB158++AB163+AB169+AB177+AB183</f>
        <v>1</v>
      </c>
      <c r="AC156" s="97">
        <f>AB156*100/G156</f>
        <v>0.19193857965451055</v>
      </c>
      <c r="AD156" s="95"/>
      <c r="AE156" s="95"/>
      <c r="AF156" s="95"/>
      <c r="AG156" s="95"/>
      <c r="AH156" s="95"/>
      <c r="AI156" s="95"/>
      <c r="AJ156" s="95"/>
      <c r="AK156" s="95"/>
      <c r="AL156" s="95">
        <f>AL158++AL163+AL169+AL177+AL183</f>
        <v>130</v>
      </c>
      <c r="AM156" s="97">
        <f>AL156/G156*100</f>
        <v>24.95201535508637</v>
      </c>
      <c r="AN156" s="95">
        <f>AN158++AN163+AN169+AN177+AN183</f>
        <v>99</v>
      </c>
      <c r="AO156" s="351">
        <f>AN156/G156*100</f>
        <v>19.001919385796544</v>
      </c>
      <c r="AP156" s="95"/>
      <c r="AQ156" s="95"/>
      <c r="AR156" s="95">
        <f>AR158++AR163+AR169+AR177+AR183</f>
        <v>292</v>
      </c>
      <c r="AS156" s="351">
        <f>AR156/G156*100</f>
        <v>56.046065259117086</v>
      </c>
      <c r="AT156" s="95">
        <f>AT158++AT163+AT169+AT177+AT183</f>
        <v>1</v>
      </c>
      <c r="AU156" s="95">
        <f t="shared" ref="AU156:AW156" si="218">AU158++AU163+AU169+AU177+AU183</f>
        <v>0</v>
      </c>
      <c r="AV156" s="95">
        <f t="shared" si="218"/>
        <v>0</v>
      </c>
      <c r="AW156" s="95">
        <f t="shared" si="218"/>
        <v>0</v>
      </c>
      <c r="AX156" s="95">
        <f>AX158++AX163+AX169+AX177+AX183</f>
        <v>312</v>
      </c>
      <c r="AY156" s="354">
        <f>AX156*100/G156</f>
        <v>59.884836852207293</v>
      </c>
      <c r="AZ156" s="95">
        <f>AZ158++AZ163+AZ169+AZ177+AZ183</f>
        <v>209</v>
      </c>
      <c r="BA156" s="354">
        <f>AZ156*100/G156</f>
        <v>40.115163147792707</v>
      </c>
    </row>
    <row r="157" spans="1:54" ht="25.5" x14ac:dyDescent="0.2">
      <c r="A157" s="99">
        <v>1</v>
      </c>
      <c r="B157" s="99" t="s">
        <v>207</v>
      </c>
      <c r="C157" s="100" t="s">
        <v>208</v>
      </c>
      <c r="D157" s="166"/>
      <c r="E157" s="355">
        <v>1</v>
      </c>
      <c r="F157" s="44">
        <v>31</v>
      </c>
      <c r="G157" s="44">
        <v>31</v>
      </c>
      <c r="H157" s="44">
        <v>31</v>
      </c>
      <c r="I157" s="44">
        <f>H157/F157*100</f>
        <v>100</v>
      </c>
      <c r="J157" s="44"/>
      <c r="K157" s="44"/>
      <c r="L157" s="44">
        <v>21</v>
      </c>
      <c r="M157" s="171">
        <f>L157/F157*100</f>
        <v>67.741935483870961</v>
      </c>
      <c r="N157" s="44">
        <v>10</v>
      </c>
      <c r="O157" s="171">
        <f>N157/F157*100</f>
        <v>32.258064516129032</v>
      </c>
      <c r="P157" s="44">
        <v>5</v>
      </c>
      <c r="Q157" s="171">
        <f>P157/F157*100</f>
        <v>16.129032258064516</v>
      </c>
      <c r="R157" s="44">
        <v>14</v>
      </c>
      <c r="S157" s="171">
        <f>R157/F157*100</f>
        <v>45.161290322580641</v>
      </c>
      <c r="T157" s="44">
        <v>7</v>
      </c>
      <c r="U157" s="171">
        <f>T157/F157*100</f>
        <v>22.58064516129032</v>
      </c>
      <c r="V157" s="44">
        <v>5</v>
      </c>
      <c r="W157" s="171">
        <f>V157/F157*100</f>
        <v>16.129032258064516</v>
      </c>
      <c r="X157" s="44">
        <v>31</v>
      </c>
      <c r="Y157" s="45">
        <v>100</v>
      </c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167"/>
      <c r="AL157" s="44">
        <v>1</v>
      </c>
      <c r="AM157" s="167">
        <f>AL157/F157*100</f>
        <v>3.225806451612903</v>
      </c>
      <c r="AN157" s="44">
        <v>2</v>
      </c>
      <c r="AO157" s="171">
        <f>AN157/F157*100</f>
        <v>6.4516129032258061</v>
      </c>
      <c r="AP157" s="356"/>
      <c r="AQ157" s="45"/>
      <c r="AR157" s="356">
        <v>28</v>
      </c>
      <c r="AS157" s="172">
        <f>AR157/F157*100</f>
        <v>90.322580645161281</v>
      </c>
      <c r="AT157" s="43"/>
      <c r="AU157" s="43"/>
      <c r="AV157" s="43"/>
      <c r="AW157" s="43"/>
      <c r="AX157" s="43">
        <v>18</v>
      </c>
      <c r="AY157" s="38">
        <f>AX157*100/F157</f>
        <v>58.064516129032256</v>
      </c>
      <c r="AZ157" s="43">
        <v>13</v>
      </c>
      <c r="BA157" s="38">
        <f>AZ157*100/F157</f>
        <v>41.935483870967744</v>
      </c>
      <c r="BB157" s="269"/>
    </row>
    <row r="158" spans="1:54" x14ac:dyDescent="0.2">
      <c r="A158" s="102"/>
      <c r="B158" s="102" t="s">
        <v>209</v>
      </c>
      <c r="C158" s="102">
        <v>4</v>
      </c>
      <c r="D158" s="102">
        <v>4</v>
      </c>
      <c r="E158" s="102"/>
      <c r="F158" s="102">
        <v>74</v>
      </c>
      <c r="G158" s="102">
        <f>G159+G160+G161+G162</f>
        <v>72</v>
      </c>
      <c r="H158" s="102"/>
      <c r="I158" s="102"/>
      <c r="J158" s="102">
        <f t="shared" ref="J158" si="219">J159+J160+J161+J162</f>
        <v>72</v>
      </c>
      <c r="K158" s="357">
        <f t="shared" ref="K158:K183" si="220">J158/G158*100</f>
        <v>100</v>
      </c>
      <c r="L158" s="102">
        <f>L159+L160+L161+L162</f>
        <v>42</v>
      </c>
      <c r="M158" s="357">
        <f t="shared" ref="M158:M183" si="221">L158/G158*100</f>
        <v>58.333333333333336</v>
      </c>
      <c r="N158" s="102">
        <f>N159+N160+N161+N162</f>
        <v>30</v>
      </c>
      <c r="O158" s="357">
        <f t="shared" ref="O158:O183" si="222">N158/G158*100</f>
        <v>41.666666666666671</v>
      </c>
      <c r="P158" s="102">
        <f>P159+P160+P161+P162</f>
        <v>6</v>
      </c>
      <c r="Q158" s="103">
        <f t="shared" ref="Q158:Q183" si="223">P158*100/G158</f>
        <v>8.3333333333333339</v>
      </c>
      <c r="R158" s="102">
        <f>R159+R160+R161+R162</f>
        <v>34</v>
      </c>
      <c r="S158" s="103">
        <f t="shared" ref="S158:S183" si="224">R158*100/G158</f>
        <v>47.222222222222221</v>
      </c>
      <c r="T158" s="102">
        <f>T159+T160+T161+T162</f>
        <v>24</v>
      </c>
      <c r="U158" s="103">
        <f t="shared" ref="U158:U183" si="225">T158*100/G158</f>
        <v>33.333333333333336</v>
      </c>
      <c r="V158" s="102">
        <f>V159+V160+V161+V162</f>
        <v>8</v>
      </c>
      <c r="W158" s="103">
        <f t="shared" ref="W158:W183" si="226">V158*100/G158</f>
        <v>11.111111111111111</v>
      </c>
      <c r="X158" s="102">
        <f>X159+X160+X161+X162</f>
        <v>72</v>
      </c>
      <c r="Y158" s="103">
        <f t="shared" ref="Y158:Y183" si="227">X158*100/G158</f>
        <v>100</v>
      </c>
      <c r="Z158" s="358"/>
      <c r="AA158" s="358"/>
      <c r="AB158" s="358"/>
      <c r="AC158" s="103"/>
      <c r="AD158" s="358"/>
      <c r="AE158" s="358"/>
      <c r="AF158" s="358"/>
      <c r="AG158" s="358"/>
      <c r="AH158" s="358"/>
      <c r="AI158" s="358"/>
      <c r="AJ158" s="358"/>
      <c r="AK158" s="103"/>
      <c r="AL158" s="102">
        <f>AL159+AL160+AL161+AL162</f>
        <v>11</v>
      </c>
      <c r="AM158" s="103">
        <f t="shared" ref="AM158:AM183" si="228">AL158/G158*100</f>
        <v>15.277777777777779</v>
      </c>
      <c r="AN158" s="102">
        <f>AN159+AN160+AN161+AN162</f>
        <v>9</v>
      </c>
      <c r="AO158" s="357">
        <f t="shared" ref="AO158:AO183" si="229">AN158/G158*100</f>
        <v>12.5</v>
      </c>
      <c r="AP158" s="102"/>
      <c r="AQ158" s="359"/>
      <c r="AR158" s="102">
        <f>AR159+AR160+AR161+AR162</f>
        <v>52</v>
      </c>
      <c r="AS158" s="357">
        <f t="shared" ref="AS158:AS183" si="230">AR158/G158*100</f>
        <v>72.222222222222214</v>
      </c>
      <c r="AT158" s="102"/>
      <c r="AU158" s="289"/>
      <c r="AV158" s="289"/>
      <c r="AW158" s="289"/>
      <c r="AX158" s="102">
        <f>AX159+AX160+AX161+AX162</f>
        <v>38</v>
      </c>
      <c r="AY158" s="41">
        <f t="shared" ref="AY158:AY183" si="231">AX158*100/G158</f>
        <v>52.777777777777779</v>
      </c>
      <c r="AZ158" s="102">
        <f>AZ159+AZ160+AZ161+AZ162</f>
        <v>34</v>
      </c>
      <c r="BA158" s="41">
        <f t="shared" ref="BA158:BA183" si="232">AZ158*100/G158</f>
        <v>47.222222222222221</v>
      </c>
      <c r="BB158" s="269"/>
    </row>
    <row r="159" spans="1:54" x14ac:dyDescent="0.2">
      <c r="A159" s="163">
        <v>1</v>
      </c>
      <c r="B159" s="188" t="s">
        <v>210</v>
      </c>
      <c r="C159" s="104" t="s">
        <v>211</v>
      </c>
      <c r="D159" s="163">
        <v>1</v>
      </c>
      <c r="E159" s="105"/>
      <c r="F159" s="105">
        <v>21</v>
      </c>
      <c r="G159" s="105">
        <v>19</v>
      </c>
      <c r="H159" s="105"/>
      <c r="I159" s="44"/>
      <c r="J159" s="105">
        <v>19</v>
      </c>
      <c r="K159" s="171">
        <f t="shared" si="220"/>
        <v>100</v>
      </c>
      <c r="L159" s="105">
        <v>13</v>
      </c>
      <c r="M159" s="171">
        <f t="shared" si="221"/>
        <v>68.421052631578945</v>
      </c>
      <c r="N159" s="105">
        <v>6</v>
      </c>
      <c r="O159" s="171">
        <f t="shared" si="222"/>
        <v>31.578947368421051</v>
      </c>
      <c r="P159" s="105">
        <v>2</v>
      </c>
      <c r="Q159" s="101">
        <f t="shared" si="223"/>
        <v>10.526315789473685</v>
      </c>
      <c r="R159" s="105">
        <v>11</v>
      </c>
      <c r="S159" s="101">
        <f t="shared" si="224"/>
        <v>57.89473684210526</v>
      </c>
      <c r="T159" s="105">
        <v>5</v>
      </c>
      <c r="U159" s="101">
        <f t="shared" si="225"/>
        <v>26.315789473684209</v>
      </c>
      <c r="V159" s="105">
        <v>1</v>
      </c>
      <c r="W159" s="101">
        <f t="shared" si="226"/>
        <v>5.2631578947368425</v>
      </c>
      <c r="X159" s="105">
        <v>19</v>
      </c>
      <c r="Y159" s="101">
        <f t="shared" si="227"/>
        <v>100</v>
      </c>
      <c r="Z159" s="44"/>
      <c r="AA159" s="44"/>
      <c r="AB159" s="44"/>
      <c r="AC159" s="101"/>
      <c r="AD159" s="44"/>
      <c r="AE159" s="44"/>
      <c r="AF159" s="44"/>
      <c r="AG159" s="44"/>
      <c r="AH159" s="44"/>
      <c r="AI159" s="44"/>
      <c r="AJ159" s="44"/>
      <c r="AK159" s="101"/>
      <c r="AL159" s="105"/>
      <c r="AM159" s="101">
        <f t="shared" si="228"/>
        <v>0</v>
      </c>
      <c r="AN159" s="105">
        <v>3</v>
      </c>
      <c r="AO159" s="171">
        <f t="shared" si="229"/>
        <v>15.789473684210526</v>
      </c>
      <c r="AP159" s="105"/>
      <c r="AQ159" s="45"/>
      <c r="AR159" s="105">
        <v>16</v>
      </c>
      <c r="AS159" s="171">
        <f t="shared" si="230"/>
        <v>84.210526315789465</v>
      </c>
      <c r="AT159" s="43"/>
      <c r="AU159" s="43"/>
      <c r="AV159" s="43"/>
      <c r="AW159" s="43"/>
      <c r="AX159" s="43">
        <v>12</v>
      </c>
      <c r="AY159" s="29">
        <f t="shared" si="231"/>
        <v>63.157894736842103</v>
      </c>
      <c r="AZ159" s="43">
        <v>7</v>
      </c>
      <c r="BA159" s="29">
        <f t="shared" si="232"/>
        <v>36.842105263157897</v>
      </c>
      <c r="BB159" s="269"/>
    </row>
    <row r="160" spans="1:54" x14ac:dyDescent="0.2">
      <c r="A160" s="163">
        <v>2</v>
      </c>
      <c r="B160" s="188"/>
      <c r="C160" s="104" t="s">
        <v>212</v>
      </c>
      <c r="D160" s="163">
        <v>1</v>
      </c>
      <c r="E160" s="105"/>
      <c r="F160" s="105">
        <v>11</v>
      </c>
      <c r="G160" s="105">
        <v>11</v>
      </c>
      <c r="H160" s="105"/>
      <c r="I160" s="44"/>
      <c r="J160" s="105">
        <v>11</v>
      </c>
      <c r="K160" s="171">
        <f t="shared" si="220"/>
        <v>100</v>
      </c>
      <c r="L160" s="105">
        <v>7</v>
      </c>
      <c r="M160" s="171">
        <f t="shared" si="221"/>
        <v>63.636363636363633</v>
      </c>
      <c r="N160" s="105">
        <v>4</v>
      </c>
      <c r="O160" s="171">
        <f t="shared" si="222"/>
        <v>36.363636363636367</v>
      </c>
      <c r="P160" s="105">
        <v>4</v>
      </c>
      <c r="Q160" s="101">
        <f t="shared" si="223"/>
        <v>36.363636363636367</v>
      </c>
      <c r="R160" s="105">
        <v>5</v>
      </c>
      <c r="S160" s="101">
        <f t="shared" si="224"/>
        <v>45.454545454545453</v>
      </c>
      <c r="T160" s="105">
        <v>1</v>
      </c>
      <c r="U160" s="101">
        <f t="shared" si="225"/>
        <v>9.0909090909090917</v>
      </c>
      <c r="V160" s="105">
        <v>1</v>
      </c>
      <c r="W160" s="101">
        <f t="shared" si="226"/>
        <v>9.0909090909090917</v>
      </c>
      <c r="X160" s="105">
        <v>11</v>
      </c>
      <c r="Y160" s="101">
        <f t="shared" si="227"/>
        <v>100</v>
      </c>
      <c r="Z160" s="44"/>
      <c r="AA160" s="44"/>
      <c r="AB160" s="44"/>
      <c r="AC160" s="101"/>
      <c r="AD160" s="44"/>
      <c r="AE160" s="44"/>
      <c r="AF160" s="44"/>
      <c r="AG160" s="44"/>
      <c r="AH160" s="44"/>
      <c r="AI160" s="44"/>
      <c r="AJ160" s="44"/>
      <c r="AK160" s="101"/>
      <c r="AL160" s="105">
        <v>4</v>
      </c>
      <c r="AM160" s="101">
        <f t="shared" si="228"/>
        <v>36.363636363636367</v>
      </c>
      <c r="AN160" s="105">
        <v>1</v>
      </c>
      <c r="AO160" s="171">
        <f t="shared" si="229"/>
        <v>9.0909090909090917</v>
      </c>
      <c r="AP160" s="105"/>
      <c r="AQ160" s="45"/>
      <c r="AR160" s="105">
        <v>6</v>
      </c>
      <c r="AS160" s="171">
        <f t="shared" si="230"/>
        <v>54.54545454545454</v>
      </c>
      <c r="AT160" s="43"/>
      <c r="AU160" s="43"/>
      <c r="AV160" s="43"/>
      <c r="AW160" s="43"/>
      <c r="AX160" s="43">
        <v>4</v>
      </c>
      <c r="AY160" s="29">
        <f t="shared" si="231"/>
        <v>36.363636363636367</v>
      </c>
      <c r="AZ160" s="43">
        <v>7</v>
      </c>
      <c r="BA160" s="29">
        <f t="shared" si="232"/>
        <v>63.636363636363633</v>
      </c>
      <c r="BB160" s="269"/>
    </row>
    <row r="161" spans="1:54" x14ac:dyDescent="0.2">
      <c r="A161" s="163">
        <v>3</v>
      </c>
      <c r="B161" s="188"/>
      <c r="C161" s="104" t="s">
        <v>213</v>
      </c>
      <c r="D161" s="163">
        <v>1</v>
      </c>
      <c r="E161" s="105"/>
      <c r="F161" s="105">
        <v>21</v>
      </c>
      <c r="G161" s="105">
        <v>21</v>
      </c>
      <c r="H161" s="105"/>
      <c r="I161" s="44"/>
      <c r="J161" s="105">
        <v>21</v>
      </c>
      <c r="K161" s="171">
        <f t="shared" si="220"/>
        <v>100</v>
      </c>
      <c r="L161" s="105">
        <v>12</v>
      </c>
      <c r="M161" s="171">
        <f t="shared" si="221"/>
        <v>57.142857142857139</v>
      </c>
      <c r="N161" s="105">
        <v>9</v>
      </c>
      <c r="O161" s="171">
        <f t="shared" si="222"/>
        <v>42.857142857142854</v>
      </c>
      <c r="P161" s="105">
        <v>0</v>
      </c>
      <c r="Q161" s="101">
        <f t="shared" si="223"/>
        <v>0</v>
      </c>
      <c r="R161" s="105">
        <v>9</v>
      </c>
      <c r="S161" s="101">
        <f t="shared" si="224"/>
        <v>42.857142857142854</v>
      </c>
      <c r="T161" s="105">
        <v>11</v>
      </c>
      <c r="U161" s="101">
        <f t="shared" si="225"/>
        <v>52.38095238095238</v>
      </c>
      <c r="V161" s="105">
        <v>1</v>
      </c>
      <c r="W161" s="101">
        <f t="shared" si="226"/>
        <v>4.7619047619047619</v>
      </c>
      <c r="X161" s="105">
        <v>21</v>
      </c>
      <c r="Y161" s="101">
        <f t="shared" si="227"/>
        <v>100</v>
      </c>
      <c r="Z161" s="44"/>
      <c r="AA161" s="44"/>
      <c r="AB161" s="44"/>
      <c r="AC161" s="101"/>
      <c r="AD161" s="44"/>
      <c r="AE161" s="44"/>
      <c r="AF161" s="44"/>
      <c r="AG161" s="44"/>
      <c r="AH161" s="44"/>
      <c r="AI161" s="44"/>
      <c r="AJ161" s="44"/>
      <c r="AK161" s="101"/>
      <c r="AL161" s="105">
        <v>2</v>
      </c>
      <c r="AM161" s="101">
        <f t="shared" si="228"/>
        <v>9.5238095238095237</v>
      </c>
      <c r="AN161" s="105">
        <v>3</v>
      </c>
      <c r="AO161" s="171">
        <f t="shared" si="229"/>
        <v>14.285714285714285</v>
      </c>
      <c r="AP161" s="105"/>
      <c r="AQ161" s="45"/>
      <c r="AR161" s="105">
        <v>16</v>
      </c>
      <c r="AS161" s="171">
        <f t="shared" si="230"/>
        <v>76.19047619047619</v>
      </c>
      <c r="AT161" s="43"/>
      <c r="AU161" s="43"/>
      <c r="AV161" s="43"/>
      <c r="AW161" s="43"/>
      <c r="AX161" s="43">
        <v>8</v>
      </c>
      <c r="AY161" s="29">
        <f t="shared" si="231"/>
        <v>38.095238095238095</v>
      </c>
      <c r="AZ161" s="43">
        <v>13</v>
      </c>
      <c r="BA161" s="29">
        <f t="shared" si="232"/>
        <v>61.904761904761905</v>
      </c>
      <c r="BB161" s="269"/>
    </row>
    <row r="162" spans="1:54" x14ac:dyDescent="0.2">
      <c r="A162" s="163">
        <v>4</v>
      </c>
      <c r="B162" s="188"/>
      <c r="C162" s="104" t="s">
        <v>214</v>
      </c>
      <c r="D162" s="163">
        <v>1</v>
      </c>
      <c r="E162" s="105"/>
      <c r="F162" s="105">
        <v>21</v>
      </c>
      <c r="G162" s="105">
        <v>21</v>
      </c>
      <c r="H162" s="105"/>
      <c r="I162" s="44"/>
      <c r="J162" s="105">
        <v>21</v>
      </c>
      <c r="K162" s="171">
        <f t="shared" si="220"/>
        <v>100</v>
      </c>
      <c r="L162" s="105">
        <v>10</v>
      </c>
      <c r="M162" s="171">
        <f t="shared" si="221"/>
        <v>47.619047619047613</v>
      </c>
      <c r="N162" s="105">
        <v>11</v>
      </c>
      <c r="O162" s="171">
        <f t="shared" si="222"/>
        <v>52.380952380952387</v>
      </c>
      <c r="P162" s="105"/>
      <c r="Q162" s="101"/>
      <c r="R162" s="105">
        <v>9</v>
      </c>
      <c r="S162" s="101">
        <f t="shared" si="224"/>
        <v>42.857142857142854</v>
      </c>
      <c r="T162" s="105">
        <v>7</v>
      </c>
      <c r="U162" s="101">
        <f t="shared" si="225"/>
        <v>33.333333333333336</v>
      </c>
      <c r="V162" s="105">
        <v>5</v>
      </c>
      <c r="W162" s="101">
        <f t="shared" si="226"/>
        <v>23.80952380952381</v>
      </c>
      <c r="X162" s="105">
        <v>21</v>
      </c>
      <c r="Y162" s="101">
        <f t="shared" si="227"/>
        <v>100</v>
      </c>
      <c r="Z162" s="44"/>
      <c r="AA162" s="44"/>
      <c r="AB162" s="44"/>
      <c r="AC162" s="101"/>
      <c r="AD162" s="44"/>
      <c r="AE162" s="44"/>
      <c r="AF162" s="44"/>
      <c r="AG162" s="44"/>
      <c r="AH162" s="44"/>
      <c r="AI162" s="44"/>
      <c r="AJ162" s="44"/>
      <c r="AK162" s="101"/>
      <c r="AL162" s="105">
        <v>5</v>
      </c>
      <c r="AM162" s="101">
        <f t="shared" si="228"/>
        <v>23.809523809523807</v>
      </c>
      <c r="AN162" s="105">
        <v>2</v>
      </c>
      <c r="AO162" s="171">
        <f t="shared" si="229"/>
        <v>9.5238095238095237</v>
      </c>
      <c r="AP162" s="105"/>
      <c r="AQ162" s="45"/>
      <c r="AR162" s="105">
        <v>14</v>
      </c>
      <c r="AS162" s="171">
        <f t="shared" si="230"/>
        <v>66.666666666666657</v>
      </c>
      <c r="AT162" s="43"/>
      <c r="AU162" s="43"/>
      <c r="AV162" s="43"/>
      <c r="AW162" s="43"/>
      <c r="AX162" s="43">
        <v>14</v>
      </c>
      <c r="AY162" s="29">
        <f t="shared" si="231"/>
        <v>66.666666666666671</v>
      </c>
      <c r="AZ162" s="43">
        <v>7</v>
      </c>
      <c r="BA162" s="29">
        <f t="shared" si="232"/>
        <v>33.333333333333336</v>
      </c>
      <c r="BB162" s="269"/>
    </row>
    <row r="163" spans="1:54" x14ac:dyDescent="0.2">
      <c r="A163" s="106"/>
      <c r="B163" s="106" t="s">
        <v>209</v>
      </c>
      <c r="C163" s="358">
        <v>5</v>
      </c>
      <c r="D163" s="358">
        <v>5</v>
      </c>
      <c r="E163" s="358"/>
      <c r="F163" s="358">
        <v>115</v>
      </c>
      <c r="G163" s="358">
        <f>G164+G165+G166+G167+G168</f>
        <v>113</v>
      </c>
      <c r="H163" s="358"/>
      <c r="I163" s="360"/>
      <c r="J163" s="358">
        <f>J164+J165+J166+J167+J168</f>
        <v>113</v>
      </c>
      <c r="K163" s="357">
        <f t="shared" si="220"/>
        <v>100</v>
      </c>
      <c r="L163" s="358">
        <f>L164+L165+L166+L167+L168</f>
        <v>65</v>
      </c>
      <c r="M163" s="357">
        <f t="shared" si="221"/>
        <v>57.522123893805308</v>
      </c>
      <c r="N163" s="358">
        <f>N164+N165+N166+N167+N168</f>
        <v>48</v>
      </c>
      <c r="O163" s="357">
        <f t="shared" si="222"/>
        <v>42.477876106194692</v>
      </c>
      <c r="P163" s="358">
        <f>P164+P165+P166+P167+P168</f>
        <v>27</v>
      </c>
      <c r="Q163" s="103">
        <f t="shared" si="223"/>
        <v>23.893805309734514</v>
      </c>
      <c r="R163" s="358">
        <f>R164+R165+R166+R167+R168</f>
        <v>36</v>
      </c>
      <c r="S163" s="103">
        <f t="shared" si="224"/>
        <v>31.858407079646017</v>
      </c>
      <c r="T163" s="358">
        <f>T164+T165+T166+T167+T168</f>
        <v>31</v>
      </c>
      <c r="U163" s="103">
        <f t="shared" si="225"/>
        <v>27.43362831858407</v>
      </c>
      <c r="V163" s="358">
        <f>V164+V165+V166+V167+V168</f>
        <v>19</v>
      </c>
      <c r="W163" s="103">
        <f t="shared" si="226"/>
        <v>16.814159292035399</v>
      </c>
      <c r="X163" s="358">
        <f>X164+X165+X166+X167+X168</f>
        <v>112</v>
      </c>
      <c r="Y163" s="103">
        <f t="shared" si="227"/>
        <v>99.115044247787608</v>
      </c>
      <c r="Z163" s="358"/>
      <c r="AA163" s="358"/>
      <c r="AB163" s="358">
        <f>AB164+AB165+AB166+AB167+AB168</f>
        <v>1</v>
      </c>
      <c r="AC163" s="103">
        <f t="shared" ref="AC163" si="233">AB163*100/G163</f>
        <v>0.88495575221238942</v>
      </c>
      <c r="AD163" s="358"/>
      <c r="AE163" s="358"/>
      <c r="AF163" s="358"/>
      <c r="AG163" s="358"/>
      <c r="AH163" s="358"/>
      <c r="AI163" s="358"/>
      <c r="AJ163" s="358"/>
      <c r="AK163" s="103"/>
      <c r="AL163" s="358">
        <f>AL164+AL165+AL166+AL167+AL168</f>
        <v>22</v>
      </c>
      <c r="AM163" s="103">
        <f t="shared" si="228"/>
        <v>19.469026548672566</v>
      </c>
      <c r="AN163" s="358">
        <f>AN164+AN165+AN166+AN167+AN168</f>
        <v>28</v>
      </c>
      <c r="AO163" s="357">
        <f t="shared" si="229"/>
        <v>24.778761061946902</v>
      </c>
      <c r="AP163" s="358"/>
      <c r="AQ163" s="359"/>
      <c r="AR163" s="358">
        <f>AR164+AR165+AR166+AR167+AR168</f>
        <v>63</v>
      </c>
      <c r="AS163" s="357">
        <f t="shared" si="230"/>
        <v>55.752212389380531</v>
      </c>
      <c r="AT163" s="358"/>
      <c r="AU163" s="289"/>
      <c r="AV163" s="289"/>
      <c r="AW163" s="289"/>
      <c r="AX163" s="358">
        <f>AX164+AX165+AX166+AX167+AX168</f>
        <v>73</v>
      </c>
      <c r="AY163" s="41">
        <f t="shared" si="231"/>
        <v>64.601769911504419</v>
      </c>
      <c r="AZ163" s="358">
        <f>AZ164+AZ165+AZ166+AZ167+AZ168</f>
        <v>40</v>
      </c>
      <c r="BA163" s="41">
        <f t="shared" si="232"/>
        <v>35.398230088495573</v>
      </c>
      <c r="BB163" s="269"/>
    </row>
    <row r="164" spans="1:54" x14ac:dyDescent="0.2">
      <c r="A164" s="361">
        <v>1</v>
      </c>
      <c r="B164" s="362" t="s">
        <v>215</v>
      </c>
      <c r="C164" s="363" t="s">
        <v>216</v>
      </c>
      <c r="D164" s="364">
        <v>1</v>
      </c>
      <c r="E164" s="364"/>
      <c r="F164" s="364">
        <v>31</v>
      </c>
      <c r="G164" s="364">
        <v>31</v>
      </c>
      <c r="H164" s="364"/>
      <c r="I164" s="44"/>
      <c r="J164" s="364">
        <v>31</v>
      </c>
      <c r="K164" s="44">
        <f t="shared" ref="K164:K168" si="234">J164/F164*100</f>
        <v>100</v>
      </c>
      <c r="L164" s="44">
        <v>15</v>
      </c>
      <c r="M164" s="45">
        <f t="shared" ref="M164:M168" si="235">L164/F164*100</f>
        <v>48.387096774193552</v>
      </c>
      <c r="N164" s="44">
        <v>16</v>
      </c>
      <c r="O164" s="45">
        <f t="shared" ref="O164:O168" si="236">N164/F164*100</f>
        <v>51.612903225806448</v>
      </c>
      <c r="P164" s="44">
        <v>6</v>
      </c>
      <c r="Q164" s="45">
        <f t="shared" ref="Q164:Q168" si="237">P164/F164*100</f>
        <v>19.35483870967742</v>
      </c>
      <c r="R164" s="44">
        <v>15</v>
      </c>
      <c r="S164" s="45">
        <f t="shared" ref="S164:S168" si="238">R164/F164*100</f>
        <v>48.387096774193552</v>
      </c>
      <c r="T164" s="44">
        <v>7</v>
      </c>
      <c r="U164" s="170">
        <f t="shared" ref="U164:U168" si="239">T164/F164*100</f>
        <v>22.58064516129032</v>
      </c>
      <c r="V164" s="44">
        <v>3</v>
      </c>
      <c r="W164" s="171">
        <f t="shared" ref="W164:W168" si="240">V164/F164*100</f>
        <v>9.67741935483871</v>
      </c>
      <c r="X164" s="44">
        <v>30</v>
      </c>
      <c r="Y164" s="45">
        <v>100</v>
      </c>
      <c r="Z164" s="44"/>
      <c r="AA164" s="44"/>
      <c r="AB164" s="44">
        <v>1</v>
      </c>
      <c r="AC164" s="44"/>
      <c r="AD164" s="44"/>
      <c r="AE164" s="44"/>
      <c r="AF164" s="44"/>
      <c r="AG164" s="44"/>
      <c r="AH164" s="44"/>
      <c r="AI164" s="44"/>
      <c r="AJ164" s="44"/>
      <c r="AK164" s="167"/>
      <c r="AL164" s="44">
        <v>6</v>
      </c>
      <c r="AM164" s="168">
        <f t="shared" ref="AM164:AM168" si="241">AL164/F164*100</f>
        <v>19.35483870967742</v>
      </c>
      <c r="AN164" s="44">
        <v>8</v>
      </c>
      <c r="AO164" s="45">
        <f t="shared" ref="AO164:AO168" si="242">AN164/F164*100</f>
        <v>25.806451612903224</v>
      </c>
      <c r="AP164" s="44"/>
      <c r="AQ164" s="45"/>
      <c r="AR164" s="44">
        <v>17</v>
      </c>
      <c r="AS164" s="172">
        <f t="shared" ref="AS164:AS168" si="243">AR164/F164*100</f>
        <v>54.838709677419352</v>
      </c>
      <c r="AT164" s="43"/>
      <c r="AU164" s="43"/>
      <c r="AV164" s="43"/>
      <c r="AW164" s="43"/>
      <c r="AX164" s="43">
        <v>21</v>
      </c>
      <c r="AY164" s="38">
        <f t="shared" ref="AY164:AY168" si="244">AX164*100/F164</f>
        <v>67.741935483870961</v>
      </c>
      <c r="AZ164" s="43">
        <v>10</v>
      </c>
      <c r="BA164" s="38">
        <f t="shared" ref="BA164:BA168" si="245">AZ164*100/F164</f>
        <v>32.258064516129032</v>
      </c>
      <c r="BB164" s="269"/>
    </row>
    <row r="165" spans="1:54" x14ac:dyDescent="0.2">
      <c r="A165" s="361">
        <v>3</v>
      </c>
      <c r="B165" s="362"/>
      <c r="C165" s="363" t="s">
        <v>217</v>
      </c>
      <c r="D165" s="364">
        <v>1</v>
      </c>
      <c r="E165" s="364"/>
      <c r="F165" s="364">
        <v>21</v>
      </c>
      <c r="G165" s="364">
        <v>21</v>
      </c>
      <c r="H165" s="364"/>
      <c r="I165" s="44"/>
      <c r="J165" s="364">
        <v>21</v>
      </c>
      <c r="K165" s="44">
        <f t="shared" si="234"/>
        <v>100</v>
      </c>
      <c r="L165" s="44">
        <v>13</v>
      </c>
      <c r="M165" s="45">
        <f t="shared" si="235"/>
        <v>61.904761904761905</v>
      </c>
      <c r="N165" s="44">
        <v>8</v>
      </c>
      <c r="O165" s="45">
        <f t="shared" si="236"/>
        <v>38.095238095238095</v>
      </c>
      <c r="P165" s="44">
        <v>4</v>
      </c>
      <c r="Q165" s="45">
        <f t="shared" si="237"/>
        <v>19.047619047619047</v>
      </c>
      <c r="R165" s="44">
        <v>7</v>
      </c>
      <c r="S165" s="45">
        <f t="shared" si="238"/>
        <v>33.333333333333329</v>
      </c>
      <c r="T165" s="44">
        <v>2</v>
      </c>
      <c r="U165" s="170">
        <f t="shared" si="239"/>
        <v>9.5238095238095237</v>
      </c>
      <c r="V165" s="44">
        <v>8</v>
      </c>
      <c r="W165" s="171">
        <f t="shared" si="240"/>
        <v>38.095238095238095</v>
      </c>
      <c r="X165" s="44">
        <v>21</v>
      </c>
      <c r="Y165" s="45">
        <v>100</v>
      </c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167"/>
      <c r="AL165" s="44">
        <v>3</v>
      </c>
      <c r="AM165" s="168">
        <f t="shared" si="241"/>
        <v>14.285714285714285</v>
      </c>
      <c r="AN165" s="44">
        <v>5</v>
      </c>
      <c r="AO165" s="45">
        <f t="shared" si="242"/>
        <v>23.809523809523807</v>
      </c>
      <c r="AP165" s="44"/>
      <c r="AQ165" s="45"/>
      <c r="AR165" s="44">
        <v>13</v>
      </c>
      <c r="AS165" s="172">
        <f t="shared" si="243"/>
        <v>61.904761904761905</v>
      </c>
      <c r="AT165" s="43"/>
      <c r="AU165" s="43"/>
      <c r="AV165" s="43"/>
      <c r="AW165" s="43"/>
      <c r="AX165" s="43">
        <v>12</v>
      </c>
      <c r="AY165" s="38">
        <f t="shared" si="244"/>
        <v>57.142857142857146</v>
      </c>
      <c r="AZ165" s="43">
        <v>9</v>
      </c>
      <c r="BA165" s="38">
        <f t="shared" si="245"/>
        <v>42.857142857142854</v>
      </c>
      <c r="BB165" s="269"/>
    </row>
    <row r="166" spans="1:54" x14ac:dyDescent="0.2">
      <c r="A166" s="361">
        <v>4</v>
      </c>
      <c r="B166" s="362"/>
      <c r="C166" s="363" t="s">
        <v>218</v>
      </c>
      <c r="D166" s="364">
        <v>1</v>
      </c>
      <c r="E166" s="364"/>
      <c r="F166" s="364">
        <v>21</v>
      </c>
      <c r="G166" s="364">
        <v>19</v>
      </c>
      <c r="H166" s="364"/>
      <c r="I166" s="44"/>
      <c r="J166" s="364">
        <v>19</v>
      </c>
      <c r="K166" s="44">
        <f>J166/G166*100</f>
        <v>100</v>
      </c>
      <c r="L166" s="44">
        <v>12</v>
      </c>
      <c r="M166" s="45">
        <f t="shared" si="235"/>
        <v>57.142857142857139</v>
      </c>
      <c r="N166" s="44">
        <v>7</v>
      </c>
      <c r="O166" s="45">
        <f t="shared" si="236"/>
        <v>33.333333333333329</v>
      </c>
      <c r="P166" s="44">
        <v>6</v>
      </c>
      <c r="Q166" s="45">
        <f t="shared" si="237"/>
        <v>28.571428571428569</v>
      </c>
      <c r="R166" s="44">
        <v>2</v>
      </c>
      <c r="S166" s="45">
        <f t="shared" si="238"/>
        <v>9.5238095238095237</v>
      </c>
      <c r="T166" s="44">
        <v>7</v>
      </c>
      <c r="U166" s="170">
        <f t="shared" si="239"/>
        <v>33.333333333333329</v>
      </c>
      <c r="V166" s="44">
        <v>4</v>
      </c>
      <c r="W166" s="171">
        <f t="shared" si="240"/>
        <v>19.047619047619047</v>
      </c>
      <c r="X166" s="44">
        <v>19</v>
      </c>
      <c r="Y166" s="45">
        <v>100</v>
      </c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167"/>
      <c r="AL166" s="44">
        <v>6</v>
      </c>
      <c r="AM166" s="168">
        <f t="shared" si="241"/>
        <v>28.571428571428569</v>
      </c>
      <c r="AN166" s="44">
        <v>5</v>
      </c>
      <c r="AO166" s="45">
        <f t="shared" si="242"/>
        <v>23.809523809523807</v>
      </c>
      <c r="AP166" s="44"/>
      <c r="AQ166" s="45"/>
      <c r="AR166" s="44">
        <v>8</v>
      </c>
      <c r="AS166" s="172">
        <f t="shared" si="243"/>
        <v>38.095238095238095</v>
      </c>
      <c r="AT166" s="43"/>
      <c r="AU166" s="43"/>
      <c r="AV166" s="43"/>
      <c r="AW166" s="43"/>
      <c r="AX166" s="43">
        <v>11</v>
      </c>
      <c r="AY166" s="38">
        <f t="shared" si="244"/>
        <v>52.38095238095238</v>
      </c>
      <c r="AZ166" s="43">
        <v>10</v>
      </c>
      <c r="BA166" s="38">
        <f t="shared" si="245"/>
        <v>47.61904761904762</v>
      </c>
      <c r="BB166" s="269"/>
    </row>
    <row r="167" spans="1:54" x14ac:dyDescent="0.2">
      <c r="A167" s="361">
        <v>5</v>
      </c>
      <c r="B167" s="362"/>
      <c r="C167" s="363" t="s">
        <v>219</v>
      </c>
      <c r="D167" s="365">
        <v>1</v>
      </c>
      <c r="E167" s="365"/>
      <c r="F167" s="365">
        <v>21</v>
      </c>
      <c r="G167" s="365">
        <v>21</v>
      </c>
      <c r="H167" s="365"/>
      <c r="I167" s="44"/>
      <c r="J167" s="365">
        <v>21</v>
      </c>
      <c r="K167" s="44">
        <f t="shared" si="234"/>
        <v>100</v>
      </c>
      <c r="L167" s="169">
        <v>12</v>
      </c>
      <c r="M167" s="45">
        <f t="shared" si="235"/>
        <v>57.142857142857139</v>
      </c>
      <c r="N167" s="169">
        <v>9</v>
      </c>
      <c r="O167" s="45">
        <f t="shared" si="236"/>
        <v>42.857142857142854</v>
      </c>
      <c r="P167" s="169">
        <v>6</v>
      </c>
      <c r="Q167" s="45">
        <f t="shared" si="237"/>
        <v>28.571428571428569</v>
      </c>
      <c r="R167" s="169">
        <v>9</v>
      </c>
      <c r="S167" s="45">
        <f t="shared" si="238"/>
        <v>42.857142857142854</v>
      </c>
      <c r="T167" s="169">
        <v>5</v>
      </c>
      <c r="U167" s="170">
        <f t="shared" si="239"/>
        <v>23.809523809523807</v>
      </c>
      <c r="V167" s="169">
        <v>1</v>
      </c>
      <c r="W167" s="171">
        <f t="shared" si="240"/>
        <v>4.7619047619047619</v>
      </c>
      <c r="X167" s="169">
        <v>21</v>
      </c>
      <c r="Y167" s="45">
        <v>100</v>
      </c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167"/>
      <c r="AL167" s="169">
        <v>4</v>
      </c>
      <c r="AM167" s="168">
        <f t="shared" si="241"/>
        <v>19.047619047619047</v>
      </c>
      <c r="AN167" s="169">
        <v>5</v>
      </c>
      <c r="AO167" s="45">
        <f t="shared" si="242"/>
        <v>23.809523809523807</v>
      </c>
      <c r="AP167" s="169"/>
      <c r="AQ167" s="45"/>
      <c r="AR167" s="169">
        <v>12</v>
      </c>
      <c r="AS167" s="172">
        <f t="shared" si="243"/>
        <v>57.142857142857139</v>
      </c>
      <c r="AT167" s="43"/>
      <c r="AU167" s="43"/>
      <c r="AV167" s="43"/>
      <c r="AW167" s="43"/>
      <c r="AX167" s="43">
        <v>15</v>
      </c>
      <c r="AY167" s="38">
        <f t="shared" si="244"/>
        <v>71.428571428571431</v>
      </c>
      <c r="AZ167" s="43">
        <v>6</v>
      </c>
      <c r="BA167" s="38">
        <f t="shared" si="245"/>
        <v>28.571428571428573</v>
      </c>
      <c r="BB167" s="269"/>
    </row>
    <row r="168" spans="1:54" x14ac:dyDescent="0.2">
      <c r="A168" s="361">
        <v>6</v>
      </c>
      <c r="B168" s="362"/>
      <c r="C168" s="363" t="s">
        <v>220</v>
      </c>
      <c r="D168" s="365">
        <v>1</v>
      </c>
      <c r="E168" s="365"/>
      <c r="F168" s="365">
        <v>21</v>
      </c>
      <c r="G168" s="365">
        <v>21</v>
      </c>
      <c r="H168" s="365"/>
      <c r="I168" s="44"/>
      <c r="J168" s="365">
        <v>21</v>
      </c>
      <c r="K168" s="44">
        <f t="shared" si="234"/>
        <v>100</v>
      </c>
      <c r="L168" s="169">
        <v>13</v>
      </c>
      <c r="M168" s="45">
        <f t="shared" si="235"/>
        <v>61.904761904761905</v>
      </c>
      <c r="N168" s="169">
        <v>8</v>
      </c>
      <c r="O168" s="45">
        <f t="shared" si="236"/>
        <v>38.095238095238095</v>
      </c>
      <c r="P168" s="169">
        <v>5</v>
      </c>
      <c r="Q168" s="45">
        <f t="shared" si="237"/>
        <v>23.809523809523807</v>
      </c>
      <c r="R168" s="169">
        <v>3</v>
      </c>
      <c r="S168" s="45">
        <f t="shared" si="238"/>
        <v>14.285714285714285</v>
      </c>
      <c r="T168" s="169">
        <v>10</v>
      </c>
      <c r="U168" s="170">
        <f t="shared" si="239"/>
        <v>47.619047619047613</v>
      </c>
      <c r="V168" s="169">
        <v>3</v>
      </c>
      <c r="W168" s="171">
        <f t="shared" si="240"/>
        <v>14.285714285714285</v>
      </c>
      <c r="X168" s="169">
        <v>21</v>
      </c>
      <c r="Y168" s="45">
        <v>100</v>
      </c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167"/>
      <c r="AL168" s="169">
        <v>3</v>
      </c>
      <c r="AM168" s="168">
        <f t="shared" si="241"/>
        <v>14.285714285714285</v>
      </c>
      <c r="AN168" s="169">
        <v>5</v>
      </c>
      <c r="AO168" s="45">
        <f t="shared" si="242"/>
        <v>23.809523809523807</v>
      </c>
      <c r="AP168" s="169"/>
      <c r="AQ168" s="45"/>
      <c r="AR168" s="169">
        <v>13</v>
      </c>
      <c r="AS168" s="172">
        <f t="shared" si="243"/>
        <v>61.904761904761905</v>
      </c>
      <c r="AT168" s="43"/>
      <c r="AU168" s="43"/>
      <c r="AV168" s="43"/>
      <c r="AW168" s="43"/>
      <c r="AX168" s="43">
        <v>14</v>
      </c>
      <c r="AY168" s="38">
        <f t="shared" si="244"/>
        <v>66.666666666666671</v>
      </c>
      <c r="AZ168" s="43">
        <v>5</v>
      </c>
      <c r="BA168" s="38">
        <f t="shared" si="245"/>
        <v>23.80952380952381</v>
      </c>
      <c r="BB168" s="269"/>
    </row>
    <row r="169" spans="1:54" x14ac:dyDescent="0.2">
      <c r="A169" s="107"/>
      <c r="B169" s="34" t="s">
        <v>209</v>
      </c>
      <c r="C169" s="6">
        <v>7</v>
      </c>
      <c r="D169" s="358">
        <v>7</v>
      </c>
      <c r="E169" s="358"/>
      <c r="F169" s="358">
        <v>137</v>
      </c>
      <c r="G169" s="358">
        <f>G170+G171+G172+G173+G174+G175+G176</f>
        <v>137</v>
      </c>
      <c r="H169" s="358"/>
      <c r="I169" s="360"/>
      <c r="J169" s="358">
        <f>J170+J171+J172+J173+J174+J175+J176</f>
        <v>137</v>
      </c>
      <c r="K169" s="357">
        <f t="shared" si="220"/>
        <v>100</v>
      </c>
      <c r="L169" s="358">
        <f>L170+L171+L172+L173+L174+L175+L176</f>
        <v>81</v>
      </c>
      <c r="M169" s="357">
        <f t="shared" si="221"/>
        <v>59.12408759124088</v>
      </c>
      <c r="N169" s="358">
        <f>N170+N171+N172+N173+N174+N175+N176</f>
        <v>56</v>
      </c>
      <c r="O169" s="357">
        <f t="shared" si="222"/>
        <v>40.875912408759127</v>
      </c>
      <c r="P169" s="358">
        <f>P170+P171+P172+P173+P174+P175+P176</f>
        <v>33</v>
      </c>
      <c r="Q169" s="103">
        <f t="shared" si="223"/>
        <v>24.087591240875913</v>
      </c>
      <c r="R169" s="358">
        <f>R170+R171+R172+R173+R174+R175+R176</f>
        <v>48</v>
      </c>
      <c r="S169" s="103">
        <f t="shared" si="224"/>
        <v>35.036496350364963</v>
      </c>
      <c r="T169" s="358">
        <f>T170+T171+T172+T173+T174+T175+T176</f>
        <v>38</v>
      </c>
      <c r="U169" s="103">
        <f t="shared" si="225"/>
        <v>27.737226277372262</v>
      </c>
      <c r="V169" s="358">
        <f>V170+V171+V172+V173+V174+V175+V176</f>
        <v>18</v>
      </c>
      <c r="W169" s="103">
        <f t="shared" si="226"/>
        <v>13.138686131386862</v>
      </c>
      <c r="X169" s="358">
        <f>X170+X171+X172+X173+X174+X175+X176</f>
        <v>137</v>
      </c>
      <c r="Y169" s="103">
        <f t="shared" si="227"/>
        <v>100</v>
      </c>
      <c r="Z169" s="358"/>
      <c r="AA169" s="358"/>
      <c r="AB169" s="358"/>
      <c r="AC169" s="103"/>
      <c r="AD169" s="358"/>
      <c r="AE169" s="358"/>
      <c r="AF169" s="358"/>
      <c r="AG169" s="358"/>
      <c r="AH169" s="358"/>
      <c r="AI169" s="358"/>
      <c r="AJ169" s="358"/>
      <c r="AK169" s="103"/>
      <c r="AL169" s="358">
        <f>AL170+AL171+AL172+AL173+AL174+AL175+AL176</f>
        <v>34</v>
      </c>
      <c r="AM169" s="103">
        <f t="shared" si="228"/>
        <v>24.817518248175183</v>
      </c>
      <c r="AN169" s="358">
        <f>AN170+AN171+AN172+AN173+AN174+AN175+AN176</f>
        <v>30</v>
      </c>
      <c r="AO169" s="357">
        <f t="shared" si="229"/>
        <v>21.897810218978105</v>
      </c>
      <c r="AP169" s="358"/>
      <c r="AQ169" s="359"/>
      <c r="AR169" s="358">
        <f>AR170+AR171+AR172+AR173+AR174+AR175+AR176</f>
        <v>73</v>
      </c>
      <c r="AS169" s="357">
        <f t="shared" si="230"/>
        <v>53.284671532846716</v>
      </c>
      <c r="AT169" s="358"/>
      <c r="AU169" s="289"/>
      <c r="AV169" s="289"/>
      <c r="AW169" s="289"/>
      <c r="AX169" s="358">
        <f>AX170+AX171+AX172+AX173+AX174+AX175+AX176</f>
        <v>90</v>
      </c>
      <c r="AY169" s="41">
        <f t="shared" si="231"/>
        <v>65.693430656934311</v>
      </c>
      <c r="AZ169" s="358">
        <f>AZ170+AZ171+AZ172+AZ173+AZ174+AZ175+AZ176</f>
        <v>47</v>
      </c>
      <c r="BA169" s="41">
        <f t="shared" si="232"/>
        <v>34.306569343065696</v>
      </c>
      <c r="BB169" s="269"/>
    </row>
    <row r="170" spans="1:54" x14ac:dyDescent="0.2">
      <c r="A170" s="361">
        <v>1</v>
      </c>
      <c r="B170" s="362" t="s">
        <v>221</v>
      </c>
      <c r="C170" s="361" t="s">
        <v>222</v>
      </c>
      <c r="D170" s="364">
        <v>1</v>
      </c>
      <c r="E170" s="364"/>
      <c r="F170" s="364">
        <v>21</v>
      </c>
      <c r="G170" s="364">
        <v>21</v>
      </c>
      <c r="H170" s="364"/>
      <c r="I170" s="44"/>
      <c r="J170" s="364">
        <v>21</v>
      </c>
      <c r="K170" s="44">
        <f t="shared" ref="K170:K176" si="246">J170/F170*100</f>
        <v>100</v>
      </c>
      <c r="L170" s="44">
        <v>12</v>
      </c>
      <c r="M170" s="45">
        <f t="shared" ref="M170:M176" si="247">L170/F170*100</f>
        <v>57.142857142857139</v>
      </c>
      <c r="N170" s="44">
        <v>9</v>
      </c>
      <c r="O170" s="45">
        <f t="shared" ref="O170:O176" si="248">N170/F170*100</f>
        <v>42.857142857142854</v>
      </c>
      <c r="P170" s="44">
        <v>8</v>
      </c>
      <c r="Q170" s="45">
        <f t="shared" ref="Q170:Q176" si="249">P170/F170*100</f>
        <v>38.095238095238095</v>
      </c>
      <c r="R170" s="44">
        <v>9</v>
      </c>
      <c r="S170" s="45">
        <f t="shared" ref="S170:S176" si="250">R170/F170*100</f>
        <v>42.857142857142854</v>
      </c>
      <c r="T170" s="44">
        <v>2</v>
      </c>
      <c r="U170" s="170">
        <f t="shared" ref="U170:U176" si="251">T170/F170*100</f>
        <v>9.5238095238095237</v>
      </c>
      <c r="V170" s="44">
        <v>2</v>
      </c>
      <c r="W170" s="171">
        <f t="shared" ref="W170:W176" si="252">V170/F170*100</f>
        <v>9.5238095238095237</v>
      </c>
      <c r="X170" s="44">
        <v>21</v>
      </c>
      <c r="Y170" s="45">
        <v>100</v>
      </c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167"/>
      <c r="AL170" s="44">
        <v>4</v>
      </c>
      <c r="AM170" s="168">
        <f t="shared" ref="AM170:AM176" si="253">AL170/F170*100</f>
        <v>19.047619047619047</v>
      </c>
      <c r="AN170" s="44">
        <v>5</v>
      </c>
      <c r="AO170" s="45">
        <f t="shared" ref="AO170:AO176" si="254">AN170/F170*100</f>
        <v>23.809523809523807</v>
      </c>
      <c r="AP170" s="44"/>
      <c r="AQ170" s="45"/>
      <c r="AR170" s="44">
        <v>12</v>
      </c>
      <c r="AS170" s="172">
        <f t="shared" ref="AS170:AS176" si="255">AR170/F170*100</f>
        <v>57.142857142857139</v>
      </c>
      <c r="AT170" s="43"/>
      <c r="AU170" s="43"/>
      <c r="AV170" s="43"/>
      <c r="AW170" s="43"/>
      <c r="AX170" s="43">
        <v>19</v>
      </c>
      <c r="AY170" s="38">
        <f t="shared" ref="AY170:AY176" si="256">AX170*100/F170</f>
        <v>90.476190476190482</v>
      </c>
      <c r="AZ170" s="43">
        <v>2</v>
      </c>
      <c r="BA170" s="38">
        <f t="shared" ref="BA170:BA176" si="257">AZ170*100/F170</f>
        <v>9.5238095238095237</v>
      </c>
      <c r="BB170" s="269"/>
    </row>
    <row r="171" spans="1:54" x14ac:dyDescent="0.2">
      <c r="A171" s="361">
        <v>2</v>
      </c>
      <c r="B171" s="362"/>
      <c r="C171" s="361" t="s">
        <v>223</v>
      </c>
      <c r="D171" s="364">
        <v>1</v>
      </c>
      <c r="E171" s="364"/>
      <c r="F171" s="364">
        <v>21</v>
      </c>
      <c r="G171" s="364">
        <v>21</v>
      </c>
      <c r="H171" s="364"/>
      <c r="I171" s="44"/>
      <c r="J171" s="364">
        <v>21</v>
      </c>
      <c r="K171" s="44">
        <f t="shared" si="246"/>
        <v>100</v>
      </c>
      <c r="L171" s="44">
        <v>13</v>
      </c>
      <c r="M171" s="45">
        <f t="shared" si="247"/>
        <v>61.904761904761905</v>
      </c>
      <c r="N171" s="44">
        <v>8</v>
      </c>
      <c r="O171" s="45">
        <f t="shared" si="248"/>
        <v>38.095238095238095</v>
      </c>
      <c r="P171" s="44">
        <v>7</v>
      </c>
      <c r="Q171" s="45">
        <f t="shared" si="249"/>
        <v>33.333333333333329</v>
      </c>
      <c r="R171" s="44">
        <v>11</v>
      </c>
      <c r="S171" s="45">
        <f t="shared" si="250"/>
        <v>52.380952380952387</v>
      </c>
      <c r="T171" s="44">
        <v>2</v>
      </c>
      <c r="U171" s="170">
        <f t="shared" si="251"/>
        <v>9.5238095238095237</v>
      </c>
      <c r="V171" s="44">
        <v>1</v>
      </c>
      <c r="W171" s="171">
        <f t="shared" si="252"/>
        <v>4.7619047619047619</v>
      </c>
      <c r="X171" s="44">
        <v>21</v>
      </c>
      <c r="Y171" s="45">
        <v>100</v>
      </c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167"/>
      <c r="AL171" s="44">
        <v>5</v>
      </c>
      <c r="AM171" s="168">
        <f t="shared" si="253"/>
        <v>23.809523809523807</v>
      </c>
      <c r="AN171" s="44">
        <v>1</v>
      </c>
      <c r="AO171" s="45">
        <f t="shared" si="254"/>
        <v>4.7619047619047619</v>
      </c>
      <c r="AP171" s="44"/>
      <c r="AQ171" s="45"/>
      <c r="AR171" s="44">
        <v>15</v>
      </c>
      <c r="AS171" s="172">
        <f t="shared" si="255"/>
        <v>71.428571428571431</v>
      </c>
      <c r="AT171" s="43"/>
      <c r="AU171" s="43"/>
      <c r="AV171" s="43"/>
      <c r="AW171" s="43"/>
      <c r="AX171" s="43">
        <v>14</v>
      </c>
      <c r="AY171" s="38">
        <f t="shared" si="256"/>
        <v>66.666666666666671</v>
      </c>
      <c r="AZ171" s="43">
        <v>7</v>
      </c>
      <c r="BA171" s="38">
        <f t="shared" si="257"/>
        <v>33.333333333333336</v>
      </c>
      <c r="BB171" s="269"/>
    </row>
    <row r="172" spans="1:54" x14ac:dyDescent="0.2">
      <c r="A172" s="361">
        <v>3</v>
      </c>
      <c r="B172" s="362"/>
      <c r="C172" s="361" t="s">
        <v>224</v>
      </c>
      <c r="D172" s="364">
        <v>1</v>
      </c>
      <c r="E172" s="364"/>
      <c r="F172" s="364">
        <v>21</v>
      </c>
      <c r="G172" s="364">
        <v>21</v>
      </c>
      <c r="H172" s="364"/>
      <c r="I172" s="44"/>
      <c r="J172" s="364">
        <v>21</v>
      </c>
      <c r="K172" s="44">
        <f t="shared" si="246"/>
        <v>100</v>
      </c>
      <c r="L172" s="44">
        <v>12</v>
      </c>
      <c r="M172" s="45">
        <f t="shared" si="247"/>
        <v>57.142857142857139</v>
      </c>
      <c r="N172" s="44">
        <v>9</v>
      </c>
      <c r="O172" s="45">
        <f t="shared" si="248"/>
        <v>42.857142857142854</v>
      </c>
      <c r="P172" s="44">
        <v>5</v>
      </c>
      <c r="Q172" s="45">
        <f t="shared" si="249"/>
        <v>23.809523809523807</v>
      </c>
      <c r="R172" s="44">
        <v>3</v>
      </c>
      <c r="S172" s="45">
        <f t="shared" si="250"/>
        <v>14.285714285714285</v>
      </c>
      <c r="T172" s="44">
        <v>9</v>
      </c>
      <c r="U172" s="170">
        <f t="shared" si="251"/>
        <v>42.857142857142854</v>
      </c>
      <c r="V172" s="44">
        <v>4</v>
      </c>
      <c r="W172" s="171">
        <f t="shared" si="252"/>
        <v>19.047619047619047</v>
      </c>
      <c r="X172" s="44">
        <v>21</v>
      </c>
      <c r="Y172" s="45">
        <v>100</v>
      </c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167"/>
      <c r="AL172" s="44">
        <v>4</v>
      </c>
      <c r="AM172" s="168">
        <f t="shared" si="253"/>
        <v>19.047619047619047</v>
      </c>
      <c r="AN172" s="44">
        <v>3</v>
      </c>
      <c r="AO172" s="45">
        <f t="shared" si="254"/>
        <v>14.285714285714285</v>
      </c>
      <c r="AP172" s="44"/>
      <c r="AQ172" s="45"/>
      <c r="AR172" s="44">
        <v>14</v>
      </c>
      <c r="AS172" s="172">
        <f t="shared" si="255"/>
        <v>66.666666666666657</v>
      </c>
      <c r="AT172" s="43"/>
      <c r="AU172" s="43"/>
      <c r="AV172" s="43"/>
      <c r="AW172" s="43"/>
      <c r="AX172" s="43">
        <v>8</v>
      </c>
      <c r="AY172" s="38">
        <f t="shared" si="256"/>
        <v>38.095238095238095</v>
      </c>
      <c r="AZ172" s="43">
        <v>13</v>
      </c>
      <c r="BA172" s="38">
        <f t="shared" si="257"/>
        <v>61.904761904761905</v>
      </c>
      <c r="BB172" s="269"/>
    </row>
    <row r="173" spans="1:54" x14ac:dyDescent="0.2">
      <c r="A173" s="361">
        <v>4</v>
      </c>
      <c r="B173" s="362"/>
      <c r="C173" s="361" t="s">
        <v>225</v>
      </c>
      <c r="D173" s="364">
        <v>1</v>
      </c>
      <c r="E173" s="364"/>
      <c r="F173" s="364">
        <v>21</v>
      </c>
      <c r="G173" s="364">
        <v>21</v>
      </c>
      <c r="H173" s="364"/>
      <c r="I173" s="44"/>
      <c r="J173" s="364">
        <v>21</v>
      </c>
      <c r="K173" s="44">
        <f t="shared" si="246"/>
        <v>100</v>
      </c>
      <c r="L173" s="44">
        <v>13</v>
      </c>
      <c r="M173" s="45">
        <f t="shared" si="247"/>
        <v>61.904761904761905</v>
      </c>
      <c r="N173" s="44">
        <v>8</v>
      </c>
      <c r="O173" s="45">
        <f t="shared" si="248"/>
        <v>38.095238095238095</v>
      </c>
      <c r="P173" s="44">
        <v>1</v>
      </c>
      <c r="Q173" s="45">
        <f t="shared" si="249"/>
        <v>4.7619047619047619</v>
      </c>
      <c r="R173" s="44">
        <v>6</v>
      </c>
      <c r="S173" s="45">
        <f t="shared" si="250"/>
        <v>28.571428571428569</v>
      </c>
      <c r="T173" s="44">
        <v>10</v>
      </c>
      <c r="U173" s="170">
        <f t="shared" si="251"/>
        <v>47.619047619047613</v>
      </c>
      <c r="V173" s="44">
        <v>4</v>
      </c>
      <c r="W173" s="171">
        <f t="shared" si="252"/>
        <v>19.047619047619047</v>
      </c>
      <c r="X173" s="44">
        <v>21</v>
      </c>
      <c r="Y173" s="45">
        <v>100</v>
      </c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167"/>
      <c r="AL173" s="44">
        <v>7</v>
      </c>
      <c r="AM173" s="168">
        <f t="shared" si="253"/>
        <v>33.333333333333329</v>
      </c>
      <c r="AN173" s="44">
        <v>5</v>
      </c>
      <c r="AO173" s="45">
        <f t="shared" si="254"/>
        <v>23.809523809523807</v>
      </c>
      <c r="AP173" s="44"/>
      <c r="AQ173" s="45"/>
      <c r="AR173" s="44">
        <v>9</v>
      </c>
      <c r="AS173" s="172">
        <f t="shared" si="255"/>
        <v>42.857142857142854</v>
      </c>
      <c r="AT173" s="43"/>
      <c r="AU173" s="43"/>
      <c r="AV173" s="43"/>
      <c r="AW173" s="43"/>
      <c r="AX173" s="43">
        <v>16</v>
      </c>
      <c r="AY173" s="38">
        <f t="shared" si="256"/>
        <v>76.19047619047619</v>
      </c>
      <c r="AZ173" s="43">
        <v>5</v>
      </c>
      <c r="BA173" s="38">
        <f t="shared" si="257"/>
        <v>23.80952380952381</v>
      </c>
      <c r="BB173" s="269"/>
    </row>
    <row r="174" spans="1:54" x14ac:dyDescent="0.2">
      <c r="A174" s="361">
        <v>5</v>
      </c>
      <c r="B174" s="362"/>
      <c r="C174" s="361" t="s">
        <v>226</v>
      </c>
      <c r="D174" s="364">
        <v>1</v>
      </c>
      <c r="E174" s="364"/>
      <c r="F174" s="364">
        <v>21</v>
      </c>
      <c r="G174" s="364">
        <v>21</v>
      </c>
      <c r="H174" s="364"/>
      <c r="I174" s="44"/>
      <c r="J174" s="364">
        <v>21</v>
      </c>
      <c r="K174" s="44">
        <f t="shared" si="246"/>
        <v>100</v>
      </c>
      <c r="L174" s="44">
        <v>11</v>
      </c>
      <c r="M174" s="45">
        <f t="shared" si="247"/>
        <v>52.380952380952387</v>
      </c>
      <c r="N174" s="44">
        <v>10</v>
      </c>
      <c r="O174" s="45">
        <f t="shared" si="248"/>
        <v>47.619047619047613</v>
      </c>
      <c r="P174" s="44">
        <v>3</v>
      </c>
      <c r="Q174" s="45">
        <f t="shared" si="249"/>
        <v>14.285714285714285</v>
      </c>
      <c r="R174" s="44">
        <v>9</v>
      </c>
      <c r="S174" s="45">
        <f t="shared" si="250"/>
        <v>42.857142857142854</v>
      </c>
      <c r="T174" s="44">
        <v>6</v>
      </c>
      <c r="U174" s="170">
        <f t="shared" si="251"/>
        <v>28.571428571428569</v>
      </c>
      <c r="V174" s="44">
        <v>3</v>
      </c>
      <c r="W174" s="171">
        <f t="shared" si="252"/>
        <v>14.285714285714285</v>
      </c>
      <c r="X174" s="44">
        <v>21</v>
      </c>
      <c r="Y174" s="45">
        <v>100</v>
      </c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167"/>
      <c r="AL174" s="44">
        <v>7</v>
      </c>
      <c r="AM174" s="168">
        <f t="shared" si="253"/>
        <v>33.333333333333329</v>
      </c>
      <c r="AN174" s="44">
        <v>3</v>
      </c>
      <c r="AO174" s="45">
        <f t="shared" si="254"/>
        <v>14.285714285714285</v>
      </c>
      <c r="AP174" s="44"/>
      <c r="AQ174" s="45"/>
      <c r="AR174" s="44">
        <v>11</v>
      </c>
      <c r="AS174" s="172">
        <f t="shared" si="255"/>
        <v>52.380952380952387</v>
      </c>
      <c r="AT174" s="43"/>
      <c r="AU174" s="43"/>
      <c r="AV174" s="43"/>
      <c r="AW174" s="43"/>
      <c r="AX174" s="43">
        <v>17</v>
      </c>
      <c r="AY174" s="38">
        <f t="shared" si="256"/>
        <v>80.952380952380949</v>
      </c>
      <c r="AZ174" s="43">
        <v>4</v>
      </c>
      <c r="BA174" s="38">
        <f t="shared" si="257"/>
        <v>19.047619047619047</v>
      </c>
      <c r="BB174" s="269"/>
    </row>
    <row r="175" spans="1:54" x14ac:dyDescent="0.2">
      <c r="A175" s="361">
        <v>6</v>
      </c>
      <c r="B175" s="362"/>
      <c r="C175" s="361" t="s">
        <v>227</v>
      </c>
      <c r="D175" s="364">
        <v>1</v>
      </c>
      <c r="E175" s="364"/>
      <c r="F175" s="364">
        <v>11</v>
      </c>
      <c r="G175" s="364">
        <v>11</v>
      </c>
      <c r="H175" s="364"/>
      <c r="I175" s="44"/>
      <c r="J175" s="364">
        <v>11</v>
      </c>
      <c r="K175" s="44">
        <f t="shared" si="246"/>
        <v>100</v>
      </c>
      <c r="L175" s="44">
        <v>7</v>
      </c>
      <c r="M175" s="45">
        <f t="shared" si="247"/>
        <v>63.636363636363633</v>
      </c>
      <c r="N175" s="44">
        <v>4</v>
      </c>
      <c r="O175" s="45">
        <f t="shared" si="248"/>
        <v>36.363636363636367</v>
      </c>
      <c r="P175" s="44">
        <v>6</v>
      </c>
      <c r="Q175" s="45">
        <f t="shared" si="249"/>
        <v>54.54545454545454</v>
      </c>
      <c r="R175" s="44">
        <v>2</v>
      </c>
      <c r="S175" s="45">
        <f t="shared" si="250"/>
        <v>18.181818181818183</v>
      </c>
      <c r="T175" s="44">
        <v>3</v>
      </c>
      <c r="U175" s="170">
        <f t="shared" si="251"/>
        <v>27.27272727272727</v>
      </c>
      <c r="V175" s="44">
        <v>0</v>
      </c>
      <c r="W175" s="171">
        <f t="shared" si="252"/>
        <v>0</v>
      </c>
      <c r="X175" s="44">
        <v>11</v>
      </c>
      <c r="Y175" s="45">
        <v>100</v>
      </c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167"/>
      <c r="AL175" s="44">
        <v>3</v>
      </c>
      <c r="AM175" s="168">
        <f t="shared" si="253"/>
        <v>27.27272727272727</v>
      </c>
      <c r="AN175" s="44">
        <v>5</v>
      </c>
      <c r="AO175" s="45">
        <f t="shared" si="254"/>
        <v>45.454545454545453</v>
      </c>
      <c r="AP175" s="44"/>
      <c r="AQ175" s="45"/>
      <c r="AR175" s="44">
        <v>3</v>
      </c>
      <c r="AS175" s="172">
        <f t="shared" si="255"/>
        <v>27.27272727272727</v>
      </c>
      <c r="AT175" s="43"/>
      <c r="AU175" s="43"/>
      <c r="AV175" s="43"/>
      <c r="AW175" s="43"/>
      <c r="AX175" s="43">
        <v>6</v>
      </c>
      <c r="AY175" s="38">
        <f t="shared" si="256"/>
        <v>54.545454545454547</v>
      </c>
      <c r="AZ175" s="43">
        <v>5</v>
      </c>
      <c r="BA175" s="38">
        <f t="shared" si="257"/>
        <v>45.454545454545453</v>
      </c>
      <c r="BB175" s="269"/>
    </row>
    <row r="176" spans="1:54" x14ac:dyDescent="0.2">
      <c r="A176" s="361">
        <v>7</v>
      </c>
      <c r="B176" s="362"/>
      <c r="C176" s="361" t="s">
        <v>228</v>
      </c>
      <c r="D176" s="364">
        <v>1</v>
      </c>
      <c r="E176" s="364"/>
      <c r="F176" s="364">
        <v>21</v>
      </c>
      <c r="G176" s="364">
        <v>21</v>
      </c>
      <c r="H176" s="364"/>
      <c r="I176" s="44"/>
      <c r="J176" s="364">
        <v>21</v>
      </c>
      <c r="K176" s="44">
        <f t="shared" si="246"/>
        <v>100</v>
      </c>
      <c r="L176" s="44">
        <v>13</v>
      </c>
      <c r="M176" s="45">
        <f t="shared" si="247"/>
        <v>61.904761904761905</v>
      </c>
      <c r="N176" s="44">
        <v>8</v>
      </c>
      <c r="O176" s="45">
        <f t="shared" si="248"/>
        <v>38.095238095238095</v>
      </c>
      <c r="P176" s="44">
        <v>3</v>
      </c>
      <c r="Q176" s="45">
        <f t="shared" si="249"/>
        <v>14.285714285714285</v>
      </c>
      <c r="R176" s="44">
        <v>8</v>
      </c>
      <c r="S176" s="45">
        <f t="shared" si="250"/>
        <v>38.095238095238095</v>
      </c>
      <c r="T176" s="44">
        <v>6</v>
      </c>
      <c r="U176" s="170">
        <f t="shared" si="251"/>
        <v>28.571428571428569</v>
      </c>
      <c r="V176" s="44">
        <v>4</v>
      </c>
      <c r="W176" s="171">
        <f t="shared" si="252"/>
        <v>19.047619047619047</v>
      </c>
      <c r="X176" s="44">
        <v>21</v>
      </c>
      <c r="Y176" s="45">
        <v>100</v>
      </c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167"/>
      <c r="AL176" s="44">
        <v>4</v>
      </c>
      <c r="AM176" s="168">
        <f t="shared" si="253"/>
        <v>19.047619047619047</v>
      </c>
      <c r="AN176" s="44">
        <v>8</v>
      </c>
      <c r="AO176" s="45">
        <f t="shared" si="254"/>
        <v>38.095238095238095</v>
      </c>
      <c r="AP176" s="44"/>
      <c r="AQ176" s="45"/>
      <c r="AR176" s="44">
        <v>9</v>
      </c>
      <c r="AS176" s="172">
        <f t="shared" si="255"/>
        <v>42.857142857142854</v>
      </c>
      <c r="AT176" s="43"/>
      <c r="AU176" s="43"/>
      <c r="AV176" s="43"/>
      <c r="AW176" s="43"/>
      <c r="AX176" s="43">
        <v>10</v>
      </c>
      <c r="AY176" s="38">
        <f t="shared" si="256"/>
        <v>47.61904761904762</v>
      </c>
      <c r="AZ176" s="43">
        <v>11</v>
      </c>
      <c r="BA176" s="38">
        <f t="shared" si="257"/>
        <v>52.38095238095238</v>
      </c>
      <c r="BB176" s="269"/>
    </row>
    <row r="177" spans="1:54" x14ac:dyDescent="0.2">
      <c r="A177" s="107"/>
      <c r="B177" s="6" t="s">
        <v>209</v>
      </c>
      <c r="C177" s="6">
        <v>5</v>
      </c>
      <c r="D177" s="17">
        <f t="shared" ref="D177:J177" si="258">SUM(D178:D182)</f>
        <v>5</v>
      </c>
      <c r="E177" s="17"/>
      <c r="F177" s="17">
        <f t="shared" si="258"/>
        <v>105</v>
      </c>
      <c r="G177" s="17">
        <f t="shared" si="258"/>
        <v>105</v>
      </c>
      <c r="H177" s="17"/>
      <c r="I177" s="17"/>
      <c r="J177" s="17">
        <f t="shared" si="258"/>
        <v>105</v>
      </c>
      <c r="K177" s="357">
        <f t="shared" si="220"/>
        <v>100</v>
      </c>
      <c r="L177" s="17">
        <f>SUM(L178:L182)</f>
        <v>60</v>
      </c>
      <c r="M177" s="357">
        <f t="shared" si="221"/>
        <v>57.142857142857139</v>
      </c>
      <c r="N177" s="17">
        <f>SUM(N178:N182)</f>
        <v>45</v>
      </c>
      <c r="O177" s="357">
        <f t="shared" si="222"/>
        <v>42.857142857142854</v>
      </c>
      <c r="P177" s="17">
        <f>SUM(P178:P182)</f>
        <v>24</v>
      </c>
      <c r="Q177" s="103">
        <f t="shared" si="223"/>
        <v>22.857142857142858</v>
      </c>
      <c r="R177" s="17">
        <f>SUM(R178:R182)</f>
        <v>40</v>
      </c>
      <c r="S177" s="103">
        <f t="shared" si="224"/>
        <v>38.095238095238095</v>
      </c>
      <c r="T177" s="17">
        <f>SUM(T178:T182)</f>
        <v>26</v>
      </c>
      <c r="U177" s="103">
        <f t="shared" si="225"/>
        <v>24.761904761904763</v>
      </c>
      <c r="V177" s="17">
        <f>SUM(V178:V182)</f>
        <v>15</v>
      </c>
      <c r="W177" s="103">
        <f t="shared" si="226"/>
        <v>14.285714285714286</v>
      </c>
      <c r="X177" s="17">
        <f>SUM(X178:X182)</f>
        <v>105</v>
      </c>
      <c r="Y177" s="103">
        <f t="shared" si="227"/>
        <v>100</v>
      </c>
      <c r="Z177" s="17"/>
      <c r="AA177" s="17"/>
      <c r="AB177" s="17"/>
      <c r="AC177" s="103"/>
      <c r="AD177" s="17"/>
      <c r="AE177" s="17"/>
      <c r="AF177" s="17"/>
      <c r="AG177" s="17"/>
      <c r="AH177" s="17"/>
      <c r="AI177" s="17"/>
      <c r="AJ177" s="17"/>
      <c r="AK177" s="17"/>
      <c r="AL177" s="17">
        <f>SUM(AL178:AL182)</f>
        <v>33</v>
      </c>
      <c r="AM177" s="103">
        <f t="shared" si="228"/>
        <v>31.428571428571427</v>
      </c>
      <c r="AN177" s="17">
        <f>SUM(AN178:AN182)</f>
        <v>15</v>
      </c>
      <c r="AO177" s="357">
        <f t="shared" si="229"/>
        <v>14.285714285714285</v>
      </c>
      <c r="AP177" s="17"/>
      <c r="AQ177" s="17"/>
      <c r="AR177" s="17">
        <f>SUM(AR178:AR182)</f>
        <v>57</v>
      </c>
      <c r="AS177" s="357">
        <f t="shared" si="230"/>
        <v>54.285714285714285</v>
      </c>
      <c r="AT177" s="17"/>
      <c r="AU177" s="17"/>
      <c r="AV177" s="17"/>
      <c r="AW177" s="17"/>
      <c r="AX177" s="17">
        <f>SUM(AX178:AX182)</f>
        <v>62</v>
      </c>
      <c r="AY177" s="41">
        <f t="shared" si="231"/>
        <v>59.047619047619051</v>
      </c>
      <c r="AZ177" s="17">
        <f>SUM(AZ178:AZ182)</f>
        <v>43</v>
      </c>
      <c r="BA177" s="41">
        <f t="shared" si="232"/>
        <v>40.952380952380949</v>
      </c>
      <c r="BB177" s="269"/>
    </row>
    <row r="178" spans="1:54" x14ac:dyDescent="0.2">
      <c r="A178" s="158">
        <v>1</v>
      </c>
      <c r="B178" s="189" t="s">
        <v>229</v>
      </c>
      <c r="C178" s="37" t="s">
        <v>230</v>
      </c>
      <c r="D178" s="20">
        <v>1</v>
      </c>
      <c r="E178" s="20"/>
      <c r="F178" s="20">
        <v>31</v>
      </c>
      <c r="G178" s="20">
        <v>31</v>
      </c>
      <c r="H178" s="20"/>
      <c r="I178" s="211"/>
      <c r="J178" s="20">
        <v>31</v>
      </c>
      <c r="K178" s="212">
        <v>100</v>
      </c>
      <c r="L178" s="7">
        <v>17</v>
      </c>
      <c r="M178" s="213">
        <f t="shared" ref="M178:M182" si="259">L178*100/G178</f>
        <v>54.838709677419352</v>
      </c>
      <c r="N178" s="7">
        <v>14</v>
      </c>
      <c r="O178" s="213">
        <f t="shared" ref="O178:O182" si="260">N178*100/G178</f>
        <v>45.161290322580648</v>
      </c>
      <c r="P178" s="7">
        <v>6</v>
      </c>
      <c r="Q178" s="21">
        <v>19.5</v>
      </c>
      <c r="R178" s="7">
        <v>15</v>
      </c>
      <c r="S178" s="21">
        <v>45</v>
      </c>
      <c r="T178" s="7">
        <v>6</v>
      </c>
      <c r="U178" s="21">
        <v>19.5</v>
      </c>
      <c r="V178" s="7">
        <v>4</v>
      </c>
      <c r="W178" s="21">
        <v>16</v>
      </c>
      <c r="X178" s="20">
        <v>31</v>
      </c>
      <c r="Y178" s="212"/>
      <c r="Z178" s="214"/>
      <c r="AA178" s="27"/>
      <c r="AB178" s="7"/>
      <c r="AC178" s="27"/>
      <c r="AD178" s="7"/>
      <c r="AE178" s="20"/>
      <c r="AF178" s="7"/>
      <c r="AG178" s="21"/>
      <c r="AH178" s="21"/>
      <c r="AI178" s="21"/>
      <c r="AJ178" s="7"/>
      <c r="AK178" s="167"/>
      <c r="AL178" s="7">
        <v>4</v>
      </c>
      <c r="AM178" s="168">
        <v>13</v>
      </c>
      <c r="AN178" s="7">
        <v>3</v>
      </c>
      <c r="AO178" s="21">
        <v>9.6</v>
      </c>
      <c r="AP178" s="7"/>
      <c r="AQ178" s="21"/>
      <c r="AR178" s="7">
        <v>24</v>
      </c>
      <c r="AS178" s="211">
        <v>77.400000000000006</v>
      </c>
      <c r="AT178" s="215"/>
      <c r="AU178" s="216"/>
      <c r="AV178" s="216"/>
      <c r="AW178" s="217"/>
      <c r="AX178" s="43">
        <v>17</v>
      </c>
      <c r="AY178" s="43">
        <v>54.8</v>
      </c>
      <c r="AZ178" s="43">
        <v>14</v>
      </c>
      <c r="BA178" s="43">
        <v>45.2</v>
      </c>
      <c r="BB178" s="269"/>
    </row>
    <row r="179" spans="1:54" x14ac:dyDescent="0.2">
      <c r="A179" s="158">
        <v>2</v>
      </c>
      <c r="B179" s="189"/>
      <c r="C179" s="37" t="s">
        <v>231</v>
      </c>
      <c r="D179" s="20">
        <v>1</v>
      </c>
      <c r="E179" s="218"/>
      <c r="F179" s="7">
        <v>21</v>
      </c>
      <c r="G179" s="7">
        <v>21</v>
      </c>
      <c r="H179" s="7"/>
      <c r="I179" s="211"/>
      <c r="J179" s="7">
        <v>21</v>
      </c>
      <c r="K179" s="212">
        <v>100</v>
      </c>
      <c r="L179" s="7">
        <v>12</v>
      </c>
      <c r="M179" s="213">
        <f t="shared" si="259"/>
        <v>57.142857142857146</v>
      </c>
      <c r="N179" s="7">
        <v>9</v>
      </c>
      <c r="O179" s="213">
        <f t="shared" si="260"/>
        <v>42.857142857142854</v>
      </c>
      <c r="P179" s="7">
        <v>6</v>
      </c>
      <c r="Q179" s="21">
        <v>28.5</v>
      </c>
      <c r="R179" s="7">
        <v>6</v>
      </c>
      <c r="S179" s="21">
        <v>28.5</v>
      </c>
      <c r="T179" s="7">
        <v>6</v>
      </c>
      <c r="U179" s="21">
        <v>28.6</v>
      </c>
      <c r="V179" s="7">
        <v>3</v>
      </c>
      <c r="W179" s="21">
        <v>14.2</v>
      </c>
      <c r="X179" s="7">
        <v>21</v>
      </c>
      <c r="Y179" s="212"/>
      <c r="Z179" s="7"/>
      <c r="AA179" s="27"/>
      <c r="AB179" s="7"/>
      <c r="AC179" s="27"/>
      <c r="AD179" s="7"/>
      <c r="AE179" s="20"/>
      <c r="AF179" s="7"/>
      <c r="AG179" s="21"/>
      <c r="AH179" s="21"/>
      <c r="AI179" s="21"/>
      <c r="AJ179" s="7"/>
      <c r="AK179" s="167"/>
      <c r="AL179" s="7">
        <v>7</v>
      </c>
      <c r="AM179" s="168">
        <v>33.299999999999997</v>
      </c>
      <c r="AN179" s="7">
        <v>7</v>
      </c>
      <c r="AO179" s="168">
        <v>33.299999999999997</v>
      </c>
      <c r="AP179" s="7"/>
      <c r="AQ179" s="21"/>
      <c r="AR179" s="7">
        <v>7</v>
      </c>
      <c r="AS179" s="168">
        <v>33.299999999999997</v>
      </c>
      <c r="AT179" s="215"/>
      <c r="AU179" s="216"/>
      <c r="AV179" s="216"/>
      <c r="AW179" s="217"/>
      <c r="AX179" s="43">
        <v>13</v>
      </c>
      <c r="AY179" s="43">
        <v>66.7</v>
      </c>
      <c r="AZ179" s="43">
        <v>8</v>
      </c>
      <c r="BA179" s="43">
        <v>33.299999999999997</v>
      </c>
      <c r="BB179" s="269"/>
    </row>
    <row r="180" spans="1:54" x14ac:dyDescent="0.2">
      <c r="A180" s="158">
        <v>3</v>
      </c>
      <c r="B180" s="189"/>
      <c r="C180" s="37" t="s">
        <v>232</v>
      </c>
      <c r="D180" s="20">
        <v>1</v>
      </c>
      <c r="E180" s="218"/>
      <c r="F180" s="7">
        <v>21</v>
      </c>
      <c r="G180" s="7">
        <v>21</v>
      </c>
      <c r="H180" s="7"/>
      <c r="I180" s="211"/>
      <c r="J180" s="7">
        <v>21</v>
      </c>
      <c r="K180" s="212">
        <v>100</v>
      </c>
      <c r="L180" s="7">
        <v>13</v>
      </c>
      <c r="M180" s="213">
        <f t="shared" si="259"/>
        <v>61.904761904761905</v>
      </c>
      <c r="N180" s="7">
        <v>8</v>
      </c>
      <c r="O180" s="213">
        <f t="shared" si="260"/>
        <v>38.095238095238095</v>
      </c>
      <c r="P180" s="7">
        <v>4</v>
      </c>
      <c r="Q180" s="21">
        <v>19</v>
      </c>
      <c r="R180" s="7">
        <v>7</v>
      </c>
      <c r="S180" s="21">
        <v>33.299999999999997</v>
      </c>
      <c r="T180" s="7">
        <v>8</v>
      </c>
      <c r="U180" s="21">
        <v>38.1</v>
      </c>
      <c r="V180" s="7">
        <v>2</v>
      </c>
      <c r="W180" s="21">
        <v>9.5</v>
      </c>
      <c r="X180" s="7">
        <v>21</v>
      </c>
      <c r="Y180" s="212"/>
      <c r="Z180" s="7"/>
      <c r="AA180" s="27"/>
      <c r="AB180" s="7"/>
      <c r="AC180" s="27"/>
      <c r="AD180" s="7"/>
      <c r="AE180" s="20"/>
      <c r="AF180" s="7"/>
      <c r="AG180" s="21"/>
      <c r="AH180" s="21"/>
      <c r="AI180" s="21"/>
      <c r="AJ180" s="7"/>
      <c r="AK180" s="167"/>
      <c r="AL180" s="7">
        <v>9</v>
      </c>
      <c r="AM180" s="168">
        <v>42.9</v>
      </c>
      <c r="AN180" s="7">
        <v>3</v>
      </c>
      <c r="AO180" s="21">
        <v>14.2</v>
      </c>
      <c r="AP180" s="7"/>
      <c r="AQ180" s="21"/>
      <c r="AR180" s="7">
        <v>9</v>
      </c>
      <c r="AS180" s="211">
        <v>42.9</v>
      </c>
      <c r="AT180" s="215"/>
      <c r="AU180" s="216"/>
      <c r="AV180" s="216"/>
      <c r="AW180" s="217"/>
      <c r="AX180" s="43">
        <v>15</v>
      </c>
      <c r="AY180" s="43">
        <v>71.400000000000006</v>
      </c>
      <c r="AZ180" s="43">
        <v>6</v>
      </c>
      <c r="BA180" s="43">
        <v>28.6</v>
      </c>
      <c r="BB180" s="269"/>
    </row>
    <row r="181" spans="1:54" x14ac:dyDescent="0.2">
      <c r="A181" s="158">
        <v>4</v>
      </c>
      <c r="B181" s="189"/>
      <c r="C181" s="37" t="s">
        <v>233</v>
      </c>
      <c r="D181" s="20">
        <v>1</v>
      </c>
      <c r="E181" s="7"/>
      <c r="F181" s="7">
        <v>21</v>
      </c>
      <c r="G181" s="7">
        <v>21</v>
      </c>
      <c r="H181" s="7"/>
      <c r="I181" s="211"/>
      <c r="J181" s="7">
        <v>21</v>
      </c>
      <c r="K181" s="212">
        <v>100</v>
      </c>
      <c r="L181" s="7">
        <v>12</v>
      </c>
      <c r="M181" s="213">
        <f t="shared" si="259"/>
        <v>57.142857142857146</v>
      </c>
      <c r="N181" s="7">
        <v>9</v>
      </c>
      <c r="O181" s="213">
        <f t="shared" si="260"/>
        <v>42.857142857142854</v>
      </c>
      <c r="P181" s="7">
        <v>6</v>
      </c>
      <c r="Q181" s="21">
        <v>28.6</v>
      </c>
      <c r="R181" s="7">
        <v>5</v>
      </c>
      <c r="S181" s="21">
        <v>23.8</v>
      </c>
      <c r="T181" s="7">
        <v>5</v>
      </c>
      <c r="U181" s="21">
        <v>23.8</v>
      </c>
      <c r="V181" s="7">
        <v>5</v>
      </c>
      <c r="W181" s="21">
        <v>23.8</v>
      </c>
      <c r="X181" s="7">
        <v>21</v>
      </c>
      <c r="Y181" s="212"/>
      <c r="Z181" s="7"/>
      <c r="AA181" s="27"/>
      <c r="AB181" s="7"/>
      <c r="AC181" s="27"/>
      <c r="AD181" s="7"/>
      <c r="AE181" s="20"/>
      <c r="AF181" s="7"/>
      <c r="AG181" s="21"/>
      <c r="AH181" s="21"/>
      <c r="AI181" s="21"/>
      <c r="AJ181" s="7"/>
      <c r="AK181" s="167"/>
      <c r="AL181" s="7">
        <v>4</v>
      </c>
      <c r="AM181" s="168">
        <v>19</v>
      </c>
      <c r="AN181" s="7">
        <v>2</v>
      </c>
      <c r="AO181" s="21">
        <v>9.5</v>
      </c>
      <c r="AP181" s="7"/>
      <c r="AQ181" s="21"/>
      <c r="AR181" s="7">
        <v>15</v>
      </c>
      <c r="AS181" s="211">
        <v>71.5</v>
      </c>
      <c r="AT181" s="215"/>
      <c r="AU181" s="216"/>
      <c r="AV181" s="216"/>
      <c r="AW181" s="217"/>
      <c r="AX181" s="43">
        <v>13</v>
      </c>
      <c r="AY181" s="43">
        <v>62</v>
      </c>
      <c r="AZ181" s="43">
        <v>8</v>
      </c>
      <c r="BA181" s="43">
        <v>38</v>
      </c>
      <c r="BB181" s="269"/>
    </row>
    <row r="182" spans="1:54" x14ac:dyDescent="0.2">
      <c r="A182" s="158">
        <v>5</v>
      </c>
      <c r="B182" s="189"/>
      <c r="C182" s="37" t="s">
        <v>234</v>
      </c>
      <c r="D182" s="20">
        <v>1</v>
      </c>
      <c r="E182" s="7"/>
      <c r="F182" s="7">
        <v>11</v>
      </c>
      <c r="G182" s="7">
        <v>11</v>
      </c>
      <c r="H182" s="7"/>
      <c r="I182" s="211"/>
      <c r="J182" s="7">
        <v>11</v>
      </c>
      <c r="K182" s="212">
        <v>100</v>
      </c>
      <c r="L182" s="7">
        <v>6</v>
      </c>
      <c r="M182" s="213">
        <f t="shared" si="259"/>
        <v>54.545454545454547</v>
      </c>
      <c r="N182" s="7">
        <v>5</v>
      </c>
      <c r="O182" s="213">
        <f t="shared" si="260"/>
        <v>45.454545454545453</v>
      </c>
      <c r="P182" s="7">
        <v>2</v>
      </c>
      <c r="Q182" s="21">
        <v>18</v>
      </c>
      <c r="R182" s="7">
        <v>7</v>
      </c>
      <c r="S182" s="21">
        <v>64</v>
      </c>
      <c r="T182" s="7">
        <v>1</v>
      </c>
      <c r="U182" s="21">
        <v>9</v>
      </c>
      <c r="V182" s="7">
        <v>1</v>
      </c>
      <c r="W182" s="21">
        <v>9</v>
      </c>
      <c r="X182" s="7">
        <v>11</v>
      </c>
      <c r="Y182" s="212"/>
      <c r="Z182" s="7"/>
      <c r="AA182" s="27"/>
      <c r="AB182" s="7"/>
      <c r="AC182" s="27"/>
      <c r="AD182" s="7"/>
      <c r="AE182" s="20"/>
      <c r="AF182" s="7"/>
      <c r="AG182" s="21"/>
      <c r="AH182" s="21"/>
      <c r="AI182" s="21"/>
      <c r="AJ182" s="7"/>
      <c r="AK182" s="167"/>
      <c r="AL182" s="7">
        <v>9</v>
      </c>
      <c r="AM182" s="168">
        <v>82</v>
      </c>
      <c r="AN182" s="7">
        <v>0</v>
      </c>
      <c r="AO182" s="21">
        <v>0</v>
      </c>
      <c r="AP182" s="7"/>
      <c r="AQ182" s="21"/>
      <c r="AR182" s="7">
        <v>2</v>
      </c>
      <c r="AS182" s="211">
        <v>18</v>
      </c>
      <c r="AT182" s="215"/>
      <c r="AU182" s="216"/>
      <c r="AV182" s="216"/>
      <c r="AW182" s="217"/>
      <c r="AX182" s="43">
        <v>4</v>
      </c>
      <c r="AY182" s="43">
        <v>36.299999999999997</v>
      </c>
      <c r="AZ182" s="43">
        <v>7</v>
      </c>
      <c r="BA182" s="43">
        <v>63.7</v>
      </c>
      <c r="BB182" s="269"/>
    </row>
    <row r="183" spans="1:54" x14ac:dyDescent="0.2">
      <c r="A183" s="107"/>
      <c r="B183" s="35" t="s">
        <v>209</v>
      </c>
      <c r="C183" s="36">
        <v>6</v>
      </c>
      <c r="D183" s="6">
        <f t="shared" ref="D183:J183" si="261">SUM(D184:D189)</f>
        <v>6</v>
      </c>
      <c r="E183" s="6"/>
      <c r="F183" s="6">
        <f t="shared" si="261"/>
        <v>96</v>
      </c>
      <c r="G183" s="6">
        <f t="shared" si="261"/>
        <v>94</v>
      </c>
      <c r="H183" s="6"/>
      <c r="I183" s="6"/>
      <c r="J183" s="6">
        <f t="shared" si="261"/>
        <v>94</v>
      </c>
      <c r="K183" s="357">
        <f t="shared" si="220"/>
        <v>100</v>
      </c>
      <c r="L183" s="6">
        <f>SUM(L184:L189)</f>
        <v>54</v>
      </c>
      <c r="M183" s="357">
        <f t="shared" si="221"/>
        <v>57.446808510638306</v>
      </c>
      <c r="N183" s="6">
        <f>SUM(N184:N189)</f>
        <v>40</v>
      </c>
      <c r="O183" s="357">
        <f t="shared" si="222"/>
        <v>42.553191489361701</v>
      </c>
      <c r="P183" s="6">
        <f>SUM(P184:P189)</f>
        <v>31</v>
      </c>
      <c r="Q183" s="103">
        <f t="shared" si="223"/>
        <v>32.978723404255319</v>
      </c>
      <c r="R183" s="6">
        <f>SUM(R184:R189)</f>
        <v>26</v>
      </c>
      <c r="S183" s="103">
        <f t="shared" si="224"/>
        <v>27.659574468085108</v>
      </c>
      <c r="T183" s="6">
        <f>SUM(T184:T189)</f>
        <v>22</v>
      </c>
      <c r="U183" s="103">
        <f t="shared" si="225"/>
        <v>23.404255319148938</v>
      </c>
      <c r="V183" s="6">
        <f>SUM(V184:V189)</f>
        <v>15</v>
      </c>
      <c r="W183" s="103">
        <f t="shared" si="226"/>
        <v>15.957446808510639</v>
      </c>
      <c r="X183" s="6">
        <f>SUM(X184:X189)</f>
        <v>94</v>
      </c>
      <c r="Y183" s="103">
        <f t="shared" si="227"/>
        <v>100</v>
      </c>
      <c r="Z183" s="17"/>
      <c r="AA183" s="17"/>
      <c r="AB183" s="17"/>
      <c r="AC183" s="103"/>
      <c r="AD183" s="17"/>
      <c r="AE183" s="17"/>
      <c r="AF183" s="17"/>
      <c r="AG183" s="17"/>
      <c r="AH183" s="17"/>
      <c r="AI183" s="17"/>
      <c r="AJ183" s="17"/>
      <c r="AK183" s="17"/>
      <c r="AL183" s="6">
        <f>SUM(AL184:AL189)</f>
        <v>30</v>
      </c>
      <c r="AM183" s="103">
        <f t="shared" si="228"/>
        <v>31.914893617021278</v>
      </c>
      <c r="AN183" s="6">
        <f>SUM(AN184:AN189)</f>
        <v>17</v>
      </c>
      <c r="AO183" s="357">
        <f t="shared" si="229"/>
        <v>18.085106382978726</v>
      </c>
      <c r="AP183" s="6"/>
      <c r="AQ183" s="6"/>
      <c r="AR183" s="6">
        <f>SUM(AR184:AR189)</f>
        <v>47</v>
      </c>
      <c r="AS183" s="357">
        <f t="shared" si="230"/>
        <v>50</v>
      </c>
      <c r="AT183" s="6">
        <f>SUM(AT184:AT189)</f>
        <v>1</v>
      </c>
      <c r="AU183" s="6"/>
      <c r="AV183" s="6">
        <f>SUM(AV184:AV189)</f>
        <v>0</v>
      </c>
      <c r="AW183" s="6"/>
      <c r="AX183" s="6">
        <f>SUM(AX184:AX189)</f>
        <v>49</v>
      </c>
      <c r="AY183" s="41">
        <f t="shared" si="231"/>
        <v>52.127659574468083</v>
      </c>
      <c r="AZ183" s="6">
        <f>SUM(AZ184:AZ189)</f>
        <v>45</v>
      </c>
      <c r="BA183" s="41">
        <f t="shared" si="232"/>
        <v>47.872340425531917</v>
      </c>
      <c r="BB183" s="269"/>
    </row>
    <row r="184" spans="1:54" x14ac:dyDescent="0.2">
      <c r="A184" s="159">
        <v>1</v>
      </c>
      <c r="B184" s="190" t="s">
        <v>235</v>
      </c>
      <c r="C184" s="37" t="s">
        <v>236</v>
      </c>
      <c r="D184" s="146">
        <v>1</v>
      </c>
      <c r="E184" s="146"/>
      <c r="F184" s="146">
        <v>11</v>
      </c>
      <c r="G184" s="146">
        <v>9</v>
      </c>
      <c r="H184" s="146"/>
      <c r="I184" s="146"/>
      <c r="J184" s="146">
        <v>9</v>
      </c>
      <c r="K184" s="146">
        <v>100</v>
      </c>
      <c r="L184" s="146">
        <v>5</v>
      </c>
      <c r="M184" s="202">
        <v>55.5</v>
      </c>
      <c r="N184" s="146">
        <v>4</v>
      </c>
      <c r="O184" s="202">
        <v>44.5</v>
      </c>
      <c r="P184" s="146">
        <v>2</v>
      </c>
      <c r="Q184" s="202">
        <v>22.2</v>
      </c>
      <c r="R184" s="146">
        <v>4</v>
      </c>
      <c r="S184" s="202">
        <v>44.4</v>
      </c>
      <c r="T184" s="146">
        <v>2</v>
      </c>
      <c r="U184" s="202">
        <v>22.2</v>
      </c>
      <c r="V184" s="146">
        <v>1</v>
      </c>
      <c r="W184" s="202">
        <v>11.1</v>
      </c>
      <c r="X184" s="146">
        <v>9</v>
      </c>
      <c r="Y184" s="146"/>
      <c r="Z184" s="146"/>
      <c r="AA184" s="146"/>
      <c r="AB184" s="146"/>
      <c r="AC184" s="146"/>
      <c r="AD184" s="146"/>
      <c r="AE184" s="146"/>
      <c r="AF184" s="146"/>
      <c r="AG184" s="146"/>
      <c r="AH184" s="146"/>
      <c r="AI184" s="146"/>
      <c r="AJ184" s="146"/>
      <c r="AK184" s="146"/>
      <c r="AL184" s="146">
        <v>2</v>
      </c>
      <c r="AM184" s="366">
        <v>22.2</v>
      </c>
      <c r="AN184" s="146">
        <v>3</v>
      </c>
      <c r="AO184" s="366">
        <v>33.299999999999997</v>
      </c>
      <c r="AP184" s="146"/>
      <c r="AQ184" s="146"/>
      <c r="AR184" s="146">
        <v>4</v>
      </c>
      <c r="AS184" s="366">
        <v>44.5</v>
      </c>
      <c r="AT184" s="146"/>
      <c r="AU184" s="146"/>
      <c r="AV184" s="146"/>
      <c r="AW184" s="153"/>
      <c r="AX184" s="146">
        <v>6</v>
      </c>
      <c r="AY184" s="202">
        <v>66.7</v>
      </c>
      <c r="AZ184" s="146">
        <v>3</v>
      </c>
      <c r="BA184" s="202">
        <v>33.299999999999997</v>
      </c>
      <c r="BB184" s="269"/>
    </row>
    <row r="185" spans="1:54" x14ac:dyDescent="0.2">
      <c r="A185" s="159">
        <v>2</v>
      </c>
      <c r="B185" s="190"/>
      <c r="C185" s="37" t="s">
        <v>237</v>
      </c>
      <c r="D185" s="146">
        <v>1</v>
      </c>
      <c r="E185" s="146"/>
      <c r="F185" s="146">
        <v>21</v>
      </c>
      <c r="G185" s="146">
        <v>21</v>
      </c>
      <c r="H185" s="146"/>
      <c r="I185" s="146"/>
      <c r="J185" s="146">
        <v>21</v>
      </c>
      <c r="K185" s="146">
        <v>100</v>
      </c>
      <c r="L185" s="146">
        <v>12</v>
      </c>
      <c r="M185" s="202">
        <v>57.142857142857146</v>
      </c>
      <c r="N185" s="146">
        <v>9</v>
      </c>
      <c r="O185" s="202">
        <v>42.857142857142854</v>
      </c>
      <c r="P185" s="146">
        <v>10</v>
      </c>
      <c r="Q185" s="202">
        <v>47.619047619047613</v>
      </c>
      <c r="R185" s="146">
        <v>7</v>
      </c>
      <c r="S185" s="202">
        <v>33.333333333333329</v>
      </c>
      <c r="T185" s="146">
        <v>1</v>
      </c>
      <c r="U185" s="202">
        <v>4.7619047619047619</v>
      </c>
      <c r="V185" s="146">
        <v>3</v>
      </c>
      <c r="W185" s="202">
        <v>14.285714285714285</v>
      </c>
      <c r="X185" s="146">
        <v>21</v>
      </c>
      <c r="Y185" s="146"/>
      <c r="Z185" s="146"/>
      <c r="AA185" s="146"/>
      <c r="AB185" s="146"/>
      <c r="AC185" s="146"/>
      <c r="AD185" s="146"/>
      <c r="AE185" s="146"/>
      <c r="AF185" s="146"/>
      <c r="AG185" s="146"/>
      <c r="AH185" s="146"/>
      <c r="AI185" s="146"/>
      <c r="AJ185" s="146"/>
      <c r="AK185" s="146"/>
      <c r="AL185" s="146">
        <v>8</v>
      </c>
      <c r="AM185" s="366">
        <v>38.095238095238095</v>
      </c>
      <c r="AN185" s="146">
        <v>2</v>
      </c>
      <c r="AO185" s="366">
        <v>9.5238095238095237</v>
      </c>
      <c r="AP185" s="146"/>
      <c r="AQ185" s="146"/>
      <c r="AR185" s="146">
        <v>11</v>
      </c>
      <c r="AS185" s="366">
        <v>52.38095238095238</v>
      </c>
      <c r="AT185" s="146"/>
      <c r="AU185" s="146"/>
      <c r="AV185" s="146"/>
      <c r="AW185" s="153"/>
      <c r="AX185" s="146">
        <v>14</v>
      </c>
      <c r="AY185" s="202">
        <v>66.666666666666657</v>
      </c>
      <c r="AZ185" s="146">
        <v>7</v>
      </c>
      <c r="BA185" s="202">
        <v>33.333333333333329</v>
      </c>
      <c r="BB185" s="269"/>
    </row>
    <row r="186" spans="1:54" x14ac:dyDescent="0.2">
      <c r="A186" s="159">
        <v>3</v>
      </c>
      <c r="B186" s="190"/>
      <c r="C186" s="37" t="s">
        <v>238</v>
      </c>
      <c r="D186" s="146">
        <v>1</v>
      </c>
      <c r="E186" s="146"/>
      <c r="F186" s="146">
        <v>11</v>
      </c>
      <c r="G186" s="146">
        <v>11</v>
      </c>
      <c r="H186" s="146"/>
      <c r="I186" s="146"/>
      <c r="J186" s="146">
        <v>11</v>
      </c>
      <c r="K186" s="146">
        <v>100</v>
      </c>
      <c r="L186" s="146">
        <v>7</v>
      </c>
      <c r="M186" s="202">
        <v>63.636363636363633</v>
      </c>
      <c r="N186" s="146">
        <v>4</v>
      </c>
      <c r="O186" s="202">
        <v>36.363636363636367</v>
      </c>
      <c r="P186" s="146">
        <v>6</v>
      </c>
      <c r="Q186" s="202">
        <v>54.54545454545454</v>
      </c>
      <c r="R186" s="146">
        <v>2</v>
      </c>
      <c r="S186" s="202">
        <v>18.181818181818183</v>
      </c>
      <c r="T186" s="146">
        <v>1</v>
      </c>
      <c r="U186" s="202">
        <v>9.0909090909090917</v>
      </c>
      <c r="V186" s="146">
        <v>2</v>
      </c>
      <c r="W186" s="202">
        <v>18.181818181818183</v>
      </c>
      <c r="X186" s="146">
        <v>11</v>
      </c>
      <c r="Y186" s="146"/>
      <c r="Z186" s="146"/>
      <c r="AA186" s="146"/>
      <c r="AB186" s="146"/>
      <c r="AC186" s="146"/>
      <c r="AD186" s="146"/>
      <c r="AE186" s="146"/>
      <c r="AF186" s="146"/>
      <c r="AG186" s="146"/>
      <c r="AH186" s="146"/>
      <c r="AI186" s="146"/>
      <c r="AJ186" s="146"/>
      <c r="AK186" s="146"/>
      <c r="AL186" s="146">
        <v>2</v>
      </c>
      <c r="AM186" s="366">
        <v>18.181818181818183</v>
      </c>
      <c r="AN186" s="146"/>
      <c r="AO186" s="366">
        <v>0</v>
      </c>
      <c r="AP186" s="146"/>
      <c r="AQ186" s="146"/>
      <c r="AR186" s="146">
        <v>9</v>
      </c>
      <c r="AS186" s="366">
        <v>81.818181818181813</v>
      </c>
      <c r="AT186" s="146"/>
      <c r="AU186" s="146"/>
      <c r="AV186" s="146"/>
      <c r="AW186" s="153"/>
      <c r="AX186" s="146">
        <v>5</v>
      </c>
      <c r="AY186" s="202">
        <v>45.454545454545453</v>
      </c>
      <c r="AZ186" s="146">
        <v>6</v>
      </c>
      <c r="BA186" s="202">
        <v>54.54545454545454</v>
      </c>
      <c r="BB186" s="269"/>
    </row>
    <row r="187" spans="1:54" x14ac:dyDescent="0.2">
      <c r="A187" s="159">
        <v>4</v>
      </c>
      <c r="B187" s="190"/>
      <c r="C187" s="37" t="s">
        <v>239</v>
      </c>
      <c r="D187" s="146">
        <v>1</v>
      </c>
      <c r="E187" s="146"/>
      <c r="F187" s="146">
        <v>21</v>
      </c>
      <c r="G187" s="146">
        <v>21</v>
      </c>
      <c r="H187" s="146"/>
      <c r="I187" s="146"/>
      <c r="J187" s="146">
        <v>21</v>
      </c>
      <c r="K187" s="146">
        <v>100</v>
      </c>
      <c r="L187" s="146">
        <v>12</v>
      </c>
      <c r="M187" s="202">
        <v>52.38095238095238</v>
      </c>
      <c r="N187" s="146">
        <v>9</v>
      </c>
      <c r="O187" s="202">
        <v>47.61904761904762</v>
      </c>
      <c r="P187" s="146">
        <v>7</v>
      </c>
      <c r="Q187" s="202">
        <v>33.333333333333329</v>
      </c>
      <c r="R187" s="146">
        <v>5</v>
      </c>
      <c r="S187" s="202">
        <v>23.809523809523807</v>
      </c>
      <c r="T187" s="146">
        <v>6</v>
      </c>
      <c r="U187" s="202">
        <v>28.571428571428569</v>
      </c>
      <c r="V187" s="146">
        <v>3</v>
      </c>
      <c r="W187" s="202">
        <v>14.285714285714285</v>
      </c>
      <c r="X187" s="146">
        <v>21</v>
      </c>
      <c r="Y187" s="146"/>
      <c r="Z187" s="146"/>
      <c r="AA187" s="146"/>
      <c r="AB187" s="146"/>
      <c r="AC187" s="146"/>
      <c r="AD187" s="146"/>
      <c r="AE187" s="146"/>
      <c r="AF187" s="146"/>
      <c r="AG187" s="146"/>
      <c r="AH187" s="146"/>
      <c r="AI187" s="146"/>
      <c r="AJ187" s="146"/>
      <c r="AK187" s="146"/>
      <c r="AL187" s="146">
        <v>6</v>
      </c>
      <c r="AM187" s="366">
        <v>28.6</v>
      </c>
      <c r="AN187" s="146">
        <v>6</v>
      </c>
      <c r="AO187" s="366">
        <v>28.571428571428573</v>
      </c>
      <c r="AP187" s="146"/>
      <c r="AQ187" s="146"/>
      <c r="AR187" s="146">
        <v>9</v>
      </c>
      <c r="AS187" s="366">
        <v>42.8</v>
      </c>
      <c r="AT187" s="146">
        <v>1</v>
      </c>
      <c r="AU187" s="146">
        <v>1</v>
      </c>
      <c r="AV187" s="146"/>
      <c r="AW187" s="153"/>
      <c r="AX187" s="146">
        <v>10</v>
      </c>
      <c r="AY187" s="202">
        <v>47.619047619047613</v>
      </c>
      <c r="AZ187" s="146">
        <v>11</v>
      </c>
      <c r="BA187" s="202">
        <v>52.380952380952387</v>
      </c>
      <c r="BB187" s="269"/>
    </row>
    <row r="188" spans="1:54" x14ac:dyDescent="0.2">
      <c r="A188" s="159">
        <v>5</v>
      </c>
      <c r="B188" s="190"/>
      <c r="C188" s="37" t="s">
        <v>240</v>
      </c>
      <c r="D188" s="146">
        <v>1</v>
      </c>
      <c r="E188" s="146"/>
      <c r="F188" s="146">
        <v>21</v>
      </c>
      <c r="G188" s="146">
        <v>21</v>
      </c>
      <c r="H188" s="146"/>
      <c r="I188" s="146"/>
      <c r="J188" s="146">
        <v>21</v>
      </c>
      <c r="K188" s="146">
        <v>100</v>
      </c>
      <c r="L188" s="146">
        <v>13</v>
      </c>
      <c r="M188" s="202">
        <v>61.904761904761905</v>
      </c>
      <c r="N188" s="146">
        <v>8</v>
      </c>
      <c r="O188" s="202">
        <v>38.095238095238095</v>
      </c>
      <c r="P188" s="146">
        <v>3</v>
      </c>
      <c r="Q188" s="202">
        <v>14.285714285714285</v>
      </c>
      <c r="R188" s="146">
        <v>5</v>
      </c>
      <c r="S188" s="202">
        <v>23.809523809523807</v>
      </c>
      <c r="T188" s="146">
        <v>8</v>
      </c>
      <c r="U188" s="202">
        <v>38.095238095238095</v>
      </c>
      <c r="V188" s="146">
        <v>5</v>
      </c>
      <c r="W188" s="202">
        <v>23.809523809523807</v>
      </c>
      <c r="X188" s="146">
        <v>21</v>
      </c>
      <c r="Y188" s="146"/>
      <c r="Z188" s="146"/>
      <c r="AA188" s="146"/>
      <c r="AB188" s="146"/>
      <c r="AC188" s="146"/>
      <c r="AD188" s="146"/>
      <c r="AE188" s="146"/>
      <c r="AF188" s="146"/>
      <c r="AG188" s="146"/>
      <c r="AH188" s="146"/>
      <c r="AI188" s="146"/>
      <c r="AJ188" s="146"/>
      <c r="AK188" s="146"/>
      <c r="AL188" s="146">
        <v>6</v>
      </c>
      <c r="AM188" s="366">
        <v>28.571428571428573</v>
      </c>
      <c r="AN188" s="146">
        <v>5</v>
      </c>
      <c r="AO188" s="366">
        <v>23.80952380952381</v>
      </c>
      <c r="AP188" s="146"/>
      <c r="AQ188" s="146"/>
      <c r="AR188" s="146">
        <v>10</v>
      </c>
      <c r="AS188" s="366">
        <v>47.61904761904762</v>
      </c>
      <c r="AT188" s="146"/>
      <c r="AU188" s="146"/>
      <c r="AV188" s="146"/>
      <c r="AW188" s="153"/>
      <c r="AX188" s="146">
        <v>7</v>
      </c>
      <c r="AY188" s="202">
        <v>33.333333333333329</v>
      </c>
      <c r="AZ188" s="146">
        <v>14</v>
      </c>
      <c r="BA188" s="202">
        <v>66.666666666666657</v>
      </c>
      <c r="BB188" s="269"/>
    </row>
    <row r="189" spans="1:54" x14ac:dyDescent="0.2">
      <c r="A189" s="159">
        <v>6</v>
      </c>
      <c r="B189" s="190"/>
      <c r="C189" s="37" t="s">
        <v>241</v>
      </c>
      <c r="D189" s="146">
        <v>1</v>
      </c>
      <c r="E189" s="146"/>
      <c r="F189" s="146">
        <v>11</v>
      </c>
      <c r="G189" s="146">
        <v>11</v>
      </c>
      <c r="H189" s="146"/>
      <c r="I189" s="146"/>
      <c r="J189" s="146">
        <v>11</v>
      </c>
      <c r="K189" s="146">
        <v>100</v>
      </c>
      <c r="L189" s="146">
        <v>5</v>
      </c>
      <c r="M189" s="202">
        <v>45.454545454545453</v>
      </c>
      <c r="N189" s="146">
        <v>6</v>
      </c>
      <c r="O189" s="202">
        <v>54.545454545454547</v>
      </c>
      <c r="P189" s="146">
        <v>3</v>
      </c>
      <c r="Q189" s="202">
        <v>27.27272727272727</v>
      </c>
      <c r="R189" s="146">
        <v>3</v>
      </c>
      <c r="S189" s="202">
        <v>27.27272727272727</v>
      </c>
      <c r="T189" s="146">
        <v>4</v>
      </c>
      <c r="U189" s="202">
        <v>36.363636363636367</v>
      </c>
      <c r="V189" s="146">
        <v>1</v>
      </c>
      <c r="W189" s="202">
        <v>9.0909090909090917</v>
      </c>
      <c r="X189" s="146">
        <v>11</v>
      </c>
      <c r="Y189" s="146"/>
      <c r="Z189" s="146"/>
      <c r="AA189" s="146"/>
      <c r="AB189" s="146"/>
      <c r="AC189" s="146"/>
      <c r="AD189" s="146"/>
      <c r="AE189" s="146"/>
      <c r="AF189" s="146"/>
      <c r="AG189" s="146"/>
      <c r="AH189" s="146"/>
      <c r="AI189" s="146"/>
      <c r="AJ189" s="146"/>
      <c r="AK189" s="146"/>
      <c r="AL189" s="146">
        <v>6</v>
      </c>
      <c r="AM189" s="366">
        <v>54.545454545454547</v>
      </c>
      <c r="AN189" s="146">
        <v>1</v>
      </c>
      <c r="AO189" s="366">
        <v>9.0909090909090917</v>
      </c>
      <c r="AP189" s="146"/>
      <c r="AQ189" s="146"/>
      <c r="AR189" s="146">
        <v>4</v>
      </c>
      <c r="AS189" s="366">
        <v>36.363636363636367</v>
      </c>
      <c r="AT189" s="146"/>
      <c r="AU189" s="146"/>
      <c r="AV189" s="146"/>
      <c r="AW189" s="153"/>
      <c r="AX189" s="146">
        <v>7</v>
      </c>
      <c r="AY189" s="202">
        <v>63.6</v>
      </c>
      <c r="AZ189" s="146">
        <v>4</v>
      </c>
      <c r="BA189" s="202">
        <v>36.4</v>
      </c>
      <c r="BB189" s="269"/>
    </row>
    <row r="190" spans="1:54" x14ac:dyDescent="0.2">
      <c r="A190" s="191" t="s">
        <v>242</v>
      </c>
      <c r="B190" s="192"/>
      <c r="C190" s="192"/>
      <c r="D190" s="192"/>
      <c r="E190" s="192"/>
      <c r="F190" s="192"/>
      <c r="G190" s="192"/>
      <c r="H190" s="192"/>
      <c r="I190" s="192"/>
      <c r="J190" s="192"/>
      <c r="K190" s="192"/>
      <c r="L190" s="192"/>
      <c r="M190" s="192"/>
      <c r="N190" s="192"/>
      <c r="O190" s="192"/>
      <c r="P190" s="192"/>
      <c r="Q190" s="192"/>
      <c r="R190" s="192"/>
      <c r="S190" s="192"/>
      <c r="T190" s="192"/>
      <c r="U190" s="192"/>
      <c r="V190" s="192"/>
      <c r="W190" s="192"/>
      <c r="X190" s="192"/>
      <c r="Y190" s="192"/>
      <c r="Z190" s="192"/>
      <c r="AA190" s="192"/>
      <c r="AB190" s="192"/>
      <c r="AC190" s="192"/>
      <c r="AD190" s="192"/>
      <c r="AE190" s="192"/>
      <c r="AF190" s="192"/>
      <c r="AG190" s="192"/>
      <c r="AH190" s="192"/>
      <c r="AI190" s="192"/>
      <c r="AJ190" s="192"/>
      <c r="AK190" s="192"/>
      <c r="AL190" s="192"/>
      <c r="AM190" s="192"/>
      <c r="AN190" s="192"/>
      <c r="AO190" s="192"/>
      <c r="AP190" s="192"/>
      <c r="AQ190" s="192"/>
      <c r="AR190" s="192"/>
      <c r="AS190" s="192"/>
      <c r="AT190" s="329"/>
      <c r="AU190" s="161"/>
      <c r="AV190" s="161"/>
      <c r="AW190" s="161"/>
      <c r="AX190" s="161"/>
      <c r="AY190" s="161"/>
      <c r="AZ190" s="161"/>
      <c r="BA190" s="161"/>
    </row>
    <row r="191" spans="1:54" ht="33.75" customHeight="1" x14ac:dyDescent="0.2">
      <c r="A191" s="108"/>
      <c r="B191" s="91" t="s">
        <v>243</v>
      </c>
      <c r="C191" s="91">
        <v>17</v>
      </c>
      <c r="D191" s="91">
        <f>D192+D193</f>
        <v>16</v>
      </c>
      <c r="E191" s="91">
        <f t="shared" ref="E191:AV191" si="262">E192+E193</f>
        <v>1</v>
      </c>
      <c r="F191" s="91">
        <f t="shared" si="262"/>
        <v>377</v>
      </c>
      <c r="G191" s="91">
        <f t="shared" si="262"/>
        <v>376</v>
      </c>
      <c r="H191" s="91">
        <f t="shared" si="262"/>
        <v>31</v>
      </c>
      <c r="I191" s="91">
        <f t="shared" si="262"/>
        <v>100</v>
      </c>
      <c r="J191" s="91">
        <f t="shared" si="262"/>
        <v>345</v>
      </c>
      <c r="K191" s="94">
        <f t="shared" si="262"/>
        <v>100</v>
      </c>
      <c r="L191" s="91">
        <f t="shared" si="262"/>
        <v>217</v>
      </c>
      <c r="M191" s="92">
        <f>L191*100/G191</f>
        <v>57.712765957446805</v>
      </c>
      <c r="N191" s="91">
        <f t="shared" si="262"/>
        <v>159</v>
      </c>
      <c r="O191" s="92">
        <f>N191*100/G191</f>
        <v>42.287234042553195</v>
      </c>
      <c r="P191" s="367">
        <f>P192+P193</f>
        <v>85</v>
      </c>
      <c r="Q191" s="92">
        <f>P191*100/G191</f>
        <v>22.606382978723403</v>
      </c>
      <c r="R191" s="367">
        <f>R192+R193</f>
        <v>142</v>
      </c>
      <c r="S191" s="92">
        <f>R191*100/G191</f>
        <v>37.765957446808514</v>
      </c>
      <c r="T191" s="367">
        <f>T192+T193</f>
        <v>98</v>
      </c>
      <c r="U191" s="92">
        <f>T191*100/G191</f>
        <v>26.063829787234042</v>
      </c>
      <c r="V191" s="367">
        <f>V192+V193</f>
        <v>51</v>
      </c>
      <c r="W191" s="92">
        <f>V191*100/G191</f>
        <v>13.563829787234043</v>
      </c>
      <c r="X191" s="367">
        <f>X192+X193</f>
        <v>374</v>
      </c>
      <c r="Y191" s="92">
        <f>X191*100/G191</f>
        <v>99.468085106382972</v>
      </c>
      <c r="Z191" s="91">
        <f t="shared" si="262"/>
        <v>1</v>
      </c>
      <c r="AA191" s="92">
        <f>Z191*100/G191</f>
        <v>0.26595744680851063</v>
      </c>
      <c r="AB191" s="91"/>
      <c r="AC191" s="91"/>
      <c r="AD191" s="91"/>
      <c r="AE191" s="91"/>
      <c r="AF191" s="91">
        <f t="shared" si="262"/>
        <v>1</v>
      </c>
      <c r="AG191" s="92">
        <f>AF191*100/G191</f>
        <v>0.26595744680851063</v>
      </c>
      <c r="AH191" s="92"/>
      <c r="AI191" s="92"/>
      <c r="AJ191" s="91"/>
      <c r="AK191" s="91"/>
      <c r="AL191" s="91">
        <f t="shared" si="262"/>
        <v>67</v>
      </c>
      <c r="AM191" s="92">
        <f>AL191*100/G191</f>
        <v>17.819148936170212</v>
      </c>
      <c r="AN191" s="91">
        <f t="shared" si="262"/>
        <v>47</v>
      </c>
      <c r="AO191" s="92">
        <f>AN191*100/G191</f>
        <v>12.5</v>
      </c>
      <c r="AP191" s="91">
        <f t="shared" si="262"/>
        <v>7</v>
      </c>
      <c r="AQ191" s="92">
        <f>AP191*100/G191</f>
        <v>1.8617021276595744</v>
      </c>
      <c r="AR191" s="91">
        <f t="shared" si="262"/>
        <v>255</v>
      </c>
      <c r="AS191" s="92">
        <f>AR191*100/G191</f>
        <v>67.819148936170208</v>
      </c>
      <c r="AT191" s="91">
        <f t="shared" si="262"/>
        <v>3</v>
      </c>
      <c r="AU191" s="91">
        <f t="shared" si="262"/>
        <v>1</v>
      </c>
      <c r="AV191" s="91">
        <f t="shared" si="262"/>
        <v>2</v>
      </c>
      <c r="AW191" s="91"/>
      <c r="AX191" s="276">
        <f>AX192+AX193</f>
        <v>187</v>
      </c>
      <c r="AY191" s="278">
        <f>AX191*100/G191</f>
        <v>49.734042553191486</v>
      </c>
      <c r="AZ191" s="276">
        <f>AZ192+AZ193</f>
        <v>189</v>
      </c>
      <c r="BA191" s="368">
        <f>AZ191*100/G191</f>
        <v>50.265957446808514</v>
      </c>
    </row>
    <row r="192" spans="1:54" x14ac:dyDescent="0.2">
      <c r="A192" s="109"/>
      <c r="B192" s="95" t="s">
        <v>48</v>
      </c>
      <c r="C192" s="95">
        <v>1</v>
      </c>
      <c r="D192" s="95"/>
      <c r="E192" s="110">
        <f>E194</f>
        <v>1</v>
      </c>
      <c r="F192" s="110" t="str">
        <f t="shared" ref="F192:AR192" si="263">F194</f>
        <v>31</v>
      </c>
      <c r="G192" s="110">
        <f t="shared" si="263"/>
        <v>31</v>
      </c>
      <c r="H192" s="110">
        <f t="shared" si="263"/>
        <v>31</v>
      </c>
      <c r="I192" s="110">
        <f t="shared" si="263"/>
        <v>100</v>
      </c>
      <c r="J192" s="110"/>
      <c r="K192" s="110"/>
      <c r="L192" s="110">
        <f t="shared" si="263"/>
        <v>22</v>
      </c>
      <c r="M192" s="97">
        <f t="shared" ref="M192:M214" si="264">L192*100/G192</f>
        <v>70.967741935483872</v>
      </c>
      <c r="N192" s="110">
        <f t="shared" si="263"/>
        <v>9</v>
      </c>
      <c r="O192" s="97">
        <f t="shared" ref="O192:O214" si="265">N192*100/G192</f>
        <v>29.032258064516128</v>
      </c>
      <c r="P192" s="110">
        <v>9</v>
      </c>
      <c r="Q192" s="97">
        <f t="shared" ref="Q192:Q214" si="266">P192*100/G192</f>
        <v>29.032258064516128</v>
      </c>
      <c r="R192" s="110">
        <v>16</v>
      </c>
      <c r="S192" s="97">
        <f t="shared" ref="S192:S214" si="267">R192*100/G192</f>
        <v>51.612903225806448</v>
      </c>
      <c r="T192" s="110">
        <v>6</v>
      </c>
      <c r="U192" s="97">
        <f t="shared" ref="U192:U214" si="268">T192*100/G192</f>
        <v>19.35483870967742</v>
      </c>
      <c r="V192" s="110"/>
      <c r="W192" s="97">
        <f t="shared" ref="W192:W214" si="269">V192*100/G192</f>
        <v>0</v>
      </c>
      <c r="X192" s="110">
        <f t="shared" si="263"/>
        <v>30</v>
      </c>
      <c r="Y192" s="97">
        <f t="shared" ref="Y192:Y214" si="270">X192*100/G192</f>
        <v>96.774193548387103</v>
      </c>
      <c r="Z192" s="110">
        <f t="shared" si="263"/>
        <v>1</v>
      </c>
      <c r="AA192" s="97">
        <f t="shared" ref="AA192:AA194" si="271">Z192*100/G192</f>
        <v>3.225806451612903</v>
      </c>
      <c r="AB192" s="110"/>
      <c r="AC192" s="110"/>
      <c r="AD192" s="110"/>
      <c r="AE192" s="110"/>
      <c r="AF192" s="110"/>
      <c r="AG192" s="97"/>
      <c r="AH192" s="110"/>
      <c r="AI192" s="110"/>
      <c r="AJ192" s="110"/>
      <c r="AK192" s="110"/>
      <c r="AL192" s="110">
        <f t="shared" si="263"/>
        <v>2</v>
      </c>
      <c r="AM192" s="97">
        <f t="shared" ref="AM192:AM214" si="272">AL192*100/G192</f>
        <v>6.4516129032258061</v>
      </c>
      <c r="AN192" s="110">
        <f t="shared" si="263"/>
        <v>2</v>
      </c>
      <c r="AO192" s="97">
        <f t="shared" ref="AO192:AO214" si="273">AN192*100/G192</f>
        <v>6.4516129032258061</v>
      </c>
      <c r="AP192" s="110"/>
      <c r="AQ192" s="97"/>
      <c r="AR192" s="110">
        <f t="shared" si="263"/>
        <v>27</v>
      </c>
      <c r="AS192" s="97">
        <f t="shared" ref="AS192:AS214" si="274">AR192*100/G192</f>
        <v>87.096774193548384</v>
      </c>
      <c r="AT192" s="110"/>
      <c r="AU192" s="110"/>
      <c r="AV192" s="110"/>
      <c r="AW192" s="110"/>
      <c r="AX192" s="333">
        <v>18</v>
      </c>
      <c r="AY192" s="334">
        <f t="shared" ref="AY192:AY214" si="275">AX192*100/G192</f>
        <v>58.064516129032256</v>
      </c>
      <c r="AZ192" s="333">
        <v>13</v>
      </c>
      <c r="BA192" s="369">
        <f t="shared" ref="BA192:BA214" si="276">AZ192*100/G192</f>
        <v>41.935483870967744</v>
      </c>
    </row>
    <row r="193" spans="1:54" x14ac:dyDescent="0.2">
      <c r="A193" s="109"/>
      <c r="B193" s="95" t="s">
        <v>49</v>
      </c>
      <c r="C193" s="95">
        <v>16</v>
      </c>
      <c r="D193" s="95">
        <f>D195+D200+D206+D211</f>
        <v>16</v>
      </c>
      <c r="E193" s="95"/>
      <c r="F193" s="95">
        <f t="shared" ref="F193:AW193" si="277">F195+F200+F206+F211</f>
        <v>346</v>
      </c>
      <c r="G193" s="95">
        <f t="shared" si="277"/>
        <v>345</v>
      </c>
      <c r="H193" s="95"/>
      <c r="I193" s="95"/>
      <c r="J193" s="95">
        <f t="shared" si="277"/>
        <v>345</v>
      </c>
      <c r="K193" s="96">
        <f>J193*100/G193</f>
        <v>100</v>
      </c>
      <c r="L193" s="95">
        <f>L195+L200+L206+L211</f>
        <v>195</v>
      </c>
      <c r="M193" s="97">
        <f t="shared" si="264"/>
        <v>56.521739130434781</v>
      </c>
      <c r="N193" s="95">
        <f t="shared" si="277"/>
        <v>150</v>
      </c>
      <c r="O193" s="97">
        <f t="shared" si="265"/>
        <v>43.478260869565219</v>
      </c>
      <c r="P193" s="95">
        <f>P195+P200+P206+P211</f>
        <v>76</v>
      </c>
      <c r="Q193" s="97">
        <f t="shared" si="266"/>
        <v>22.028985507246375</v>
      </c>
      <c r="R193" s="95">
        <f>R195+R200+R206+R211</f>
        <v>126</v>
      </c>
      <c r="S193" s="97">
        <f t="shared" si="267"/>
        <v>36.521739130434781</v>
      </c>
      <c r="T193" s="95">
        <f>T195+T200+T206+T211</f>
        <v>92</v>
      </c>
      <c r="U193" s="97">
        <f t="shared" si="268"/>
        <v>26.666666666666668</v>
      </c>
      <c r="V193" s="95">
        <f>V195+V200+V206+V211</f>
        <v>51</v>
      </c>
      <c r="W193" s="97">
        <f t="shared" si="269"/>
        <v>14.782608695652174</v>
      </c>
      <c r="X193" s="95">
        <f t="shared" si="277"/>
        <v>344</v>
      </c>
      <c r="Y193" s="97">
        <f t="shared" si="270"/>
        <v>99.710144927536234</v>
      </c>
      <c r="Z193" s="95"/>
      <c r="AA193" s="97">
        <f t="shared" si="271"/>
        <v>0</v>
      </c>
      <c r="AB193" s="95"/>
      <c r="AC193" s="95"/>
      <c r="AD193" s="95"/>
      <c r="AE193" s="95"/>
      <c r="AF193" s="95">
        <f t="shared" si="277"/>
        <v>1</v>
      </c>
      <c r="AG193" s="97">
        <f t="shared" ref="AG193:AG209" si="278">AF193*100/G193</f>
        <v>0.28985507246376813</v>
      </c>
      <c r="AH193" s="97"/>
      <c r="AI193" s="97"/>
      <c r="AJ193" s="95"/>
      <c r="AK193" s="95"/>
      <c r="AL193" s="95">
        <f t="shared" si="277"/>
        <v>65</v>
      </c>
      <c r="AM193" s="97">
        <f t="shared" si="272"/>
        <v>18.840579710144926</v>
      </c>
      <c r="AN193" s="95">
        <f t="shared" si="277"/>
        <v>45</v>
      </c>
      <c r="AO193" s="97">
        <f t="shared" si="273"/>
        <v>13.043478260869565</v>
      </c>
      <c r="AP193" s="95">
        <f t="shared" si="277"/>
        <v>7</v>
      </c>
      <c r="AQ193" s="97">
        <f t="shared" ref="AQ193:AQ214" si="279">AP193*100/G193</f>
        <v>2.0289855072463769</v>
      </c>
      <c r="AR193" s="95">
        <f t="shared" si="277"/>
        <v>228</v>
      </c>
      <c r="AS193" s="97">
        <f t="shared" si="274"/>
        <v>66.086956521739125</v>
      </c>
      <c r="AT193" s="95">
        <f t="shared" si="277"/>
        <v>3</v>
      </c>
      <c r="AU193" s="95">
        <f t="shared" si="277"/>
        <v>1</v>
      </c>
      <c r="AV193" s="95">
        <f t="shared" si="277"/>
        <v>2</v>
      </c>
      <c r="AW193" s="95">
        <f t="shared" si="277"/>
        <v>0</v>
      </c>
      <c r="AX193" s="333">
        <f>AX195+AX200+AX206+AX211</f>
        <v>169</v>
      </c>
      <c r="AY193" s="334">
        <f t="shared" si="275"/>
        <v>48.985507246376812</v>
      </c>
      <c r="AZ193" s="333">
        <f>AZ195+AZ200+AZ206+AZ211</f>
        <v>176</v>
      </c>
      <c r="BA193" s="369">
        <f t="shared" si="276"/>
        <v>51.014492753623188</v>
      </c>
    </row>
    <row r="194" spans="1:54" ht="25.5" x14ac:dyDescent="0.2">
      <c r="A194" s="111">
        <v>1</v>
      </c>
      <c r="B194" s="112" t="s">
        <v>244</v>
      </c>
      <c r="C194" s="113" t="s">
        <v>245</v>
      </c>
      <c r="D194" s="180"/>
      <c r="E194" s="180">
        <v>1</v>
      </c>
      <c r="F194" s="181" t="s">
        <v>246</v>
      </c>
      <c r="G194" s="181">
        <v>31</v>
      </c>
      <c r="H194" s="182">
        <v>31</v>
      </c>
      <c r="I194" s="183">
        <f>H194*100/G194</f>
        <v>100</v>
      </c>
      <c r="J194" s="182"/>
      <c r="K194" s="182"/>
      <c r="L194" s="182">
        <v>22</v>
      </c>
      <c r="M194" s="167">
        <f t="shared" si="264"/>
        <v>70.967741935483872</v>
      </c>
      <c r="N194" s="182">
        <v>9</v>
      </c>
      <c r="O194" s="167">
        <f t="shared" si="265"/>
        <v>29.032258064516128</v>
      </c>
      <c r="P194" s="184">
        <v>9</v>
      </c>
      <c r="Q194" s="167">
        <f t="shared" si="266"/>
        <v>29.032258064516128</v>
      </c>
      <c r="R194" s="184">
        <v>16</v>
      </c>
      <c r="S194" s="167">
        <f t="shared" si="267"/>
        <v>51.612903225806448</v>
      </c>
      <c r="T194" s="184">
        <v>6</v>
      </c>
      <c r="U194" s="167">
        <f t="shared" si="268"/>
        <v>19.35483870967742</v>
      </c>
      <c r="V194" s="184">
        <v>0</v>
      </c>
      <c r="W194" s="167">
        <f t="shared" si="269"/>
        <v>0</v>
      </c>
      <c r="X194" s="184">
        <v>30</v>
      </c>
      <c r="Y194" s="167">
        <f t="shared" si="270"/>
        <v>96.774193548387103</v>
      </c>
      <c r="Z194" s="184">
        <v>1</v>
      </c>
      <c r="AA194" s="167">
        <f t="shared" si="271"/>
        <v>3.225806451612903</v>
      </c>
      <c r="AB194" s="184"/>
      <c r="AC194" s="184"/>
      <c r="AD194" s="184"/>
      <c r="AE194" s="184"/>
      <c r="AF194" s="184"/>
      <c r="AG194" s="167">
        <f t="shared" si="278"/>
        <v>0</v>
      </c>
      <c r="AH194" s="184"/>
      <c r="AI194" s="184"/>
      <c r="AJ194" s="184"/>
      <c r="AK194" s="184"/>
      <c r="AL194" s="184">
        <v>2</v>
      </c>
      <c r="AM194" s="167">
        <f t="shared" si="272"/>
        <v>6.4516129032258061</v>
      </c>
      <c r="AN194" s="184">
        <v>2</v>
      </c>
      <c r="AO194" s="167">
        <f t="shared" si="273"/>
        <v>6.4516129032258061</v>
      </c>
      <c r="AP194" s="184"/>
      <c r="AQ194" s="167">
        <f t="shared" si="279"/>
        <v>0</v>
      </c>
      <c r="AR194" s="184">
        <v>27</v>
      </c>
      <c r="AS194" s="167">
        <f t="shared" si="274"/>
        <v>87.096774193548384</v>
      </c>
      <c r="AT194" s="215"/>
      <c r="AU194" s="158"/>
      <c r="AV194" s="158"/>
      <c r="AW194" s="370"/>
      <c r="AX194" s="43">
        <v>18</v>
      </c>
      <c r="AY194" s="165">
        <f t="shared" si="275"/>
        <v>58.064516129032256</v>
      </c>
      <c r="AZ194" s="43">
        <v>13</v>
      </c>
      <c r="BA194" s="371">
        <f t="shared" si="276"/>
        <v>41.935483870967744</v>
      </c>
      <c r="BB194" s="269"/>
    </row>
    <row r="195" spans="1:54" x14ac:dyDescent="0.2">
      <c r="A195" s="114"/>
      <c r="B195" s="102" t="s">
        <v>87</v>
      </c>
      <c r="C195" s="102">
        <v>4</v>
      </c>
      <c r="D195" s="102">
        <v>4</v>
      </c>
      <c r="E195" s="102"/>
      <c r="F195" s="102">
        <v>84</v>
      </c>
      <c r="G195" s="102">
        <v>84</v>
      </c>
      <c r="H195" s="102"/>
      <c r="I195" s="372"/>
      <c r="J195" s="102">
        <v>84</v>
      </c>
      <c r="K195" s="373">
        <v>100</v>
      </c>
      <c r="L195" s="102">
        <v>48</v>
      </c>
      <c r="M195" s="103">
        <f t="shared" si="264"/>
        <v>57.142857142857146</v>
      </c>
      <c r="N195" s="102">
        <v>36</v>
      </c>
      <c r="O195" s="103">
        <f t="shared" si="265"/>
        <v>42.857142857142854</v>
      </c>
      <c r="P195" s="102">
        <v>15</v>
      </c>
      <c r="Q195" s="103">
        <f t="shared" si="266"/>
        <v>17.857142857142858</v>
      </c>
      <c r="R195" s="102">
        <v>32</v>
      </c>
      <c r="S195" s="103">
        <f t="shared" si="267"/>
        <v>38.095238095238095</v>
      </c>
      <c r="T195" s="102">
        <v>27</v>
      </c>
      <c r="U195" s="103">
        <f t="shared" si="268"/>
        <v>32.142857142857146</v>
      </c>
      <c r="V195" s="102">
        <v>10</v>
      </c>
      <c r="W195" s="103">
        <f t="shared" si="269"/>
        <v>11.904761904761905</v>
      </c>
      <c r="X195" s="102">
        <v>84</v>
      </c>
      <c r="Y195" s="103">
        <f t="shared" si="270"/>
        <v>100</v>
      </c>
      <c r="Z195" s="102"/>
      <c r="AA195" s="102"/>
      <c r="AB195" s="102"/>
      <c r="AC195" s="102"/>
      <c r="AD195" s="102"/>
      <c r="AE195" s="102"/>
      <c r="AF195" s="102"/>
      <c r="AG195" s="103"/>
      <c r="AH195" s="102"/>
      <c r="AI195" s="102"/>
      <c r="AJ195" s="102"/>
      <c r="AK195" s="102"/>
      <c r="AL195" s="102">
        <v>22</v>
      </c>
      <c r="AM195" s="103">
        <f t="shared" si="272"/>
        <v>26.19047619047619</v>
      </c>
      <c r="AN195" s="102">
        <v>13</v>
      </c>
      <c r="AO195" s="103">
        <f t="shared" si="273"/>
        <v>15.476190476190476</v>
      </c>
      <c r="AP195" s="102"/>
      <c r="AQ195" s="103"/>
      <c r="AR195" s="102">
        <v>49</v>
      </c>
      <c r="AS195" s="103">
        <f t="shared" si="274"/>
        <v>58.333333333333336</v>
      </c>
      <c r="AT195" s="374"/>
      <c r="AU195" s="107"/>
      <c r="AV195" s="107"/>
      <c r="AW195" s="107"/>
      <c r="AX195" s="6">
        <v>37</v>
      </c>
      <c r="AY195" s="41">
        <f t="shared" si="275"/>
        <v>44.047619047619051</v>
      </c>
      <c r="AZ195" s="6">
        <v>47</v>
      </c>
      <c r="BA195" s="375">
        <f t="shared" si="276"/>
        <v>55.952380952380949</v>
      </c>
      <c r="BB195" s="269"/>
    </row>
    <row r="196" spans="1:54" x14ac:dyDescent="0.2">
      <c r="A196" s="115">
        <v>1</v>
      </c>
      <c r="B196" s="193" t="s">
        <v>247</v>
      </c>
      <c r="C196" s="376" t="s">
        <v>248</v>
      </c>
      <c r="D196" s="186">
        <v>1</v>
      </c>
      <c r="E196" s="186"/>
      <c r="F196" s="187">
        <v>21</v>
      </c>
      <c r="G196" s="187">
        <v>21</v>
      </c>
      <c r="H196" s="186"/>
      <c r="I196" s="186"/>
      <c r="J196" s="187">
        <v>21</v>
      </c>
      <c r="K196" s="377">
        <v>100</v>
      </c>
      <c r="L196" s="187">
        <v>12</v>
      </c>
      <c r="M196" s="167">
        <f t="shared" si="264"/>
        <v>57.142857142857146</v>
      </c>
      <c r="N196" s="187">
        <v>9</v>
      </c>
      <c r="O196" s="167">
        <f t="shared" si="265"/>
        <v>42.857142857142854</v>
      </c>
      <c r="P196" s="187">
        <v>5</v>
      </c>
      <c r="Q196" s="167">
        <f t="shared" si="266"/>
        <v>23.80952380952381</v>
      </c>
      <c r="R196" s="187">
        <v>10</v>
      </c>
      <c r="S196" s="167">
        <f t="shared" si="267"/>
        <v>47.61904761904762</v>
      </c>
      <c r="T196" s="187">
        <v>5</v>
      </c>
      <c r="U196" s="167">
        <f t="shared" si="268"/>
        <v>23.80952380952381</v>
      </c>
      <c r="V196" s="187">
        <v>1</v>
      </c>
      <c r="W196" s="167">
        <f t="shared" si="269"/>
        <v>4.7619047619047619</v>
      </c>
      <c r="X196" s="187">
        <v>21</v>
      </c>
      <c r="Y196" s="167">
        <f t="shared" si="270"/>
        <v>100</v>
      </c>
      <c r="Z196" s="186"/>
      <c r="AA196" s="186"/>
      <c r="AB196" s="186"/>
      <c r="AC196" s="186"/>
      <c r="AD196" s="186"/>
      <c r="AE196" s="186"/>
      <c r="AF196" s="186"/>
      <c r="AG196" s="167">
        <f t="shared" ref="AG196:AG199" si="280">AF196*100/G196</f>
        <v>0</v>
      </c>
      <c r="AH196" s="186"/>
      <c r="AI196" s="186"/>
      <c r="AJ196" s="186"/>
      <c r="AK196" s="186"/>
      <c r="AL196" s="187">
        <v>2</v>
      </c>
      <c r="AM196" s="167">
        <f t="shared" si="272"/>
        <v>9.5238095238095237</v>
      </c>
      <c r="AN196" s="187">
        <v>4</v>
      </c>
      <c r="AO196" s="167">
        <f t="shared" si="273"/>
        <v>19.047619047619047</v>
      </c>
      <c r="AP196" s="187"/>
      <c r="AQ196" s="167">
        <f t="shared" ref="AQ196:AQ199" si="281">AP196*100/G196</f>
        <v>0</v>
      </c>
      <c r="AR196" s="187">
        <v>15</v>
      </c>
      <c r="AS196" s="167">
        <f t="shared" si="274"/>
        <v>71.428571428571431</v>
      </c>
      <c r="AT196" s="43"/>
      <c r="AU196" s="43"/>
      <c r="AV196" s="43"/>
      <c r="AW196" s="145"/>
      <c r="AX196" s="146">
        <v>11</v>
      </c>
      <c r="AY196" s="165">
        <f t="shared" si="275"/>
        <v>52.38095238095238</v>
      </c>
      <c r="AZ196" s="146">
        <v>10</v>
      </c>
      <c r="BA196" s="371">
        <f t="shared" si="276"/>
        <v>47.61904761904762</v>
      </c>
      <c r="BB196" s="269"/>
    </row>
    <row r="197" spans="1:54" x14ac:dyDescent="0.2">
      <c r="A197" s="115">
        <v>2</v>
      </c>
      <c r="B197" s="193"/>
      <c r="C197" s="376" t="s">
        <v>249</v>
      </c>
      <c r="D197" s="186">
        <v>1</v>
      </c>
      <c r="E197" s="186"/>
      <c r="F197" s="187">
        <v>21</v>
      </c>
      <c r="G197" s="187">
        <v>21</v>
      </c>
      <c r="H197" s="186"/>
      <c r="I197" s="186"/>
      <c r="J197" s="187">
        <v>21</v>
      </c>
      <c r="K197" s="377">
        <v>100</v>
      </c>
      <c r="L197" s="187">
        <v>12</v>
      </c>
      <c r="M197" s="167">
        <f t="shared" si="264"/>
        <v>57.142857142857146</v>
      </c>
      <c r="N197" s="187">
        <v>9</v>
      </c>
      <c r="O197" s="167">
        <f t="shared" si="265"/>
        <v>42.857142857142854</v>
      </c>
      <c r="P197" s="187">
        <v>5</v>
      </c>
      <c r="Q197" s="167">
        <f t="shared" si="266"/>
        <v>23.80952380952381</v>
      </c>
      <c r="R197" s="187">
        <v>11</v>
      </c>
      <c r="S197" s="167">
        <f t="shared" si="267"/>
        <v>52.38095238095238</v>
      </c>
      <c r="T197" s="187">
        <v>4</v>
      </c>
      <c r="U197" s="167">
        <f t="shared" si="268"/>
        <v>19.047619047619047</v>
      </c>
      <c r="V197" s="187">
        <v>1</v>
      </c>
      <c r="W197" s="167">
        <f t="shared" si="269"/>
        <v>4.7619047619047619</v>
      </c>
      <c r="X197" s="187">
        <v>21</v>
      </c>
      <c r="Y197" s="167">
        <f t="shared" si="270"/>
        <v>100</v>
      </c>
      <c r="Z197" s="186"/>
      <c r="AA197" s="186"/>
      <c r="AB197" s="186"/>
      <c r="AC197" s="186"/>
      <c r="AD197" s="186"/>
      <c r="AE197" s="186"/>
      <c r="AF197" s="186"/>
      <c r="AG197" s="167">
        <f t="shared" si="280"/>
        <v>0</v>
      </c>
      <c r="AH197" s="186"/>
      <c r="AI197" s="186"/>
      <c r="AJ197" s="186"/>
      <c r="AK197" s="186"/>
      <c r="AL197" s="187">
        <v>5</v>
      </c>
      <c r="AM197" s="167">
        <f t="shared" si="272"/>
        <v>23.80952380952381</v>
      </c>
      <c r="AN197" s="187">
        <v>2</v>
      </c>
      <c r="AO197" s="167">
        <f t="shared" si="273"/>
        <v>9.5238095238095237</v>
      </c>
      <c r="AP197" s="187"/>
      <c r="AQ197" s="167">
        <f t="shared" si="281"/>
        <v>0</v>
      </c>
      <c r="AR197" s="187">
        <v>14</v>
      </c>
      <c r="AS197" s="167">
        <f t="shared" si="274"/>
        <v>66.666666666666671</v>
      </c>
      <c r="AT197" s="43"/>
      <c r="AU197" s="43"/>
      <c r="AV197" s="43"/>
      <c r="AW197" s="145"/>
      <c r="AX197" s="146">
        <v>8</v>
      </c>
      <c r="AY197" s="165">
        <f t="shared" si="275"/>
        <v>38.095238095238095</v>
      </c>
      <c r="AZ197" s="146">
        <v>13</v>
      </c>
      <c r="BA197" s="371">
        <f t="shared" si="276"/>
        <v>61.904761904761905</v>
      </c>
      <c r="BB197" s="269"/>
    </row>
    <row r="198" spans="1:54" x14ac:dyDescent="0.2">
      <c r="A198" s="115">
        <v>3</v>
      </c>
      <c r="B198" s="193"/>
      <c r="C198" s="376" t="s">
        <v>116</v>
      </c>
      <c r="D198" s="186">
        <v>1</v>
      </c>
      <c r="E198" s="187"/>
      <c r="F198" s="187">
        <v>21</v>
      </c>
      <c r="G198" s="187">
        <v>21</v>
      </c>
      <c r="H198" s="186"/>
      <c r="I198" s="186"/>
      <c r="J198" s="187">
        <v>21</v>
      </c>
      <c r="K198" s="377">
        <v>100</v>
      </c>
      <c r="L198" s="187">
        <v>11</v>
      </c>
      <c r="M198" s="167">
        <f t="shared" si="264"/>
        <v>52.38095238095238</v>
      </c>
      <c r="N198" s="187">
        <v>10</v>
      </c>
      <c r="O198" s="167">
        <f t="shared" si="265"/>
        <v>47.61904761904762</v>
      </c>
      <c r="P198" s="187">
        <v>3</v>
      </c>
      <c r="Q198" s="167">
        <f t="shared" si="266"/>
        <v>14.285714285714286</v>
      </c>
      <c r="R198" s="187">
        <v>4</v>
      </c>
      <c r="S198" s="167">
        <f t="shared" si="267"/>
        <v>19.047619047619047</v>
      </c>
      <c r="T198" s="187">
        <v>10</v>
      </c>
      <c r="U198" s="167">
        <f t="shared" si="268"/>
        <v>47.61904761904762</v>
      </c>
      <c r="V198" s="187">
        <v>4</v>
      </c>
      <c r="W198" s="167">
        <f t="shared" si="269"/>
        <v>19.047619047619047</v>
      </c>
      <c r="X198" s="187">
        <v>21</v>
      </c>
      <c r="Y198" s="167">
        <f t="shared" si="270"/>
        <v>100</v>
      </c>
      <c r="Z198" s="187"/>
      <c r="AA198" s="187"/>
      <c r="AB198" s="187"/>
      <c r="AC198" s="187"/>
      <c r="AD198" s="187"/>
      <c r="AE198" s="187"/>
      <c r="AF198" s="187"/>
      <c r="AG198" s="167">
        <f t="shared" si="280"/>
        <v>0</v>
      </c>
      <c r="AH198" s="187"/>
      <c r="AI198" s="187"/>
      <c r="AJ198" s="187"/>
      <c r="AK198" s="187"/>
      <c r="AL198" s="187">
        <v>7</v>
      </c>
      <c r="AM198" s="167">
        <f t="shared" si="272"/>
        <v>33.333333333333336</v>
      </c>
      <c r="AN198" s="187">
        <v>4</v>
      </c>
      <c r="AO198" s="167">
        <f t="shared" si="273"/>
        <v>19.047619047619047</v>
      </c>
      <c r="AP198" s="187"/>
      <c r="AQ198" s="167">
        <f t="shared" si="281"/>
        <v>0</v>
      </c>
      <c r="AR198" s="187">
        <v>10</v>
      </c>
      <c r="AS198" s="167">
        <f t="shared" si="274"/>
        <v>47.61904761904762</v>
      </c>
      <c r="AT198" s="43"/>
      <c r="AU198" s="43"/>
      <c r="AV198" s="43"/>
      <c r="AW198" s="145"/>
      <c r="AX198" s="146">
        <v>8</v>
      </c>
      <c r="AY198" s="165">
        <f t="shared" si="275"/>
        <v>38.095238095238095</v>
      </c>
      <c r="AZ198" s="146">
        <v>13</v>
      </c>
      <c r="BA198" s="371">
        <f t="shared" si="276"/>
        <v>61.904761904761905</v>
      </c>
      <c r="BB198" s="269"/>
    </row>
    <row r="199" spans="1:54" x14ac:dyDescent="0.2">
      <c r="A199" s="115">
        <v>4</v>
      </c>
      <c r="B199" s="193"/>
      <c r="C199" s="376" t="s">
        <v>250</v>
      </c>
      <c r="D199" s="186">
        <v>1</v>
      </c>
      <c r="E199" s="187"/>
      <c r="F199" s="187">
        <v>21</v>
      </c>
      <c r="G199" s="187">
        <v>21</v>
      </c>
      <c r="H199" s="186"/>
      <c r="I199" s="186"/>
      <c r="J199" s="187">
        <v>21</v>
      </c>
      <c r="K199" s="377">
        <v>100</v>
      </c>
      <c r="L199" s="187">
        <v>13</v>
      </c>
      <c r="M199" s="167">
        <f t="shared" si="264"/>
        <v>61.904761904761905</v>
      </c>
      <c r="N199" s="187">
        <v>8</v>
      </c>
      <c r="O199" s="167">
        <f t="shared" si="265"/>
        <v>38.095238095238095</v>
      </c>
      <c r="P199" s="187">
        <v>2</v>
      </c>
      <c r="Q199" s="167">
        <f t="shared" si="266"/>
        <v>9.5238095238095237</v>
      </c>
      <c r="R199" s="187">
        <v>7</v>
      </c>
      <c r="S199" s="167">
        <f t="shared" si="267"/>
        <v>33.333333333333336</v>
      </c>
      <c r="T199" s="187">
        <v>8</v>
      </c>
      <c r="U199" s="167">
        <f t="shared" si="268"/>
        <v>38.095238095238095</v>
      </c>
      <c r="V199" s="187">
        <v>4</v>
      </c>
      <c r="W199" s="167">
        <f t="shared" si="269"/>
        <v>19.047619047619047</v>
      </c>
      <c r="X199" s="187">
        <v>21</v>
      </c>
      <c r="Y199" s="167">
        <f t="shared" si="270"/>
        <v>100</v>
      </c>
      <c r="Z199" s="187"/>
      <c r="AA199" s="187"/>
      <c r="AB199" s="187"/>
      <c r="AC199" s="187"/>
      <c r="AD199" s="187"/>
      <c r="AE199" s="187"/>
      <c r="AF199" s="187"/>
      <c r="AG199" s="167">
        <f t="shared" si="280"/>
        <v>0</v>
      </c>
      <c r="AH199" s="187"/>
      <c r="AI199" s="187"/>
      <c r="AJ199" s="187"/>
      <c r="AK199" s="187"/>
      <c r="AL199" s="187">
        <v>8</v>
      </c>
      <c r="AM199" s="167">
        <f t="shared" si="272"/>
        <v>38.095238095238095</v>
      </c>
      <c r="AN199" s="187">
        <v>3</v>
      </c>
      <c r="AO199" s="167">
        <f t="shared" si="273"/>
        <v>14.285714285714286</v>
      </c>
      <c r="AP199" s="187"/>
      <c r="AQ199" s="167">
        <f t="shared" si="281"/>
        <v>0</v>
      </c>
      <c r="AR199" s="187">
        <v>10</v>
      </c>
      <c r="AS199" s="167">
        <f t="shared" si="274"/>
        <v>47.61904761904762</v>
      </c>
      <c r="AT199" s="43"/>
      <c r="AU199" s="43"/>
      <c r="AV199" s="43"/>
      <c r="AW199" s="145"/>
      <c r="AX199" s="146">
        <v>10</v>
      </c>
      <c r="AY199" s="165">
        <f t="shared" si="275"/>
        <v>47.61904761904762</v>
      </c>
      <c r="AZ199" s="146">
        <v>11</v>
      </c>
      <c r="BA199" s="371">
        <f t="shared" si="276"/>
        <v>52.38095238095238</v>
      </c>
      <c r="BB199" s="269"/>
    </row>
    <row r="200" spans="1:54" x14ac:dyDescent="0.2">
      <c r="A200" s="116"/>
      <c r="B200" s="117" t="s">
        <v>87</v>
      </c>
      <c r="C200" s="118">
        <v>5</v>
      </c>
      <c r="D200" s="118">
        <v>5</v>
      </c>
      <c r="E200" s="118"/>
      <c r="F200" s="118">
        <f>F201+F203+F204+F205+F202</f>
        <v>105</v>
      </c>
      <c r="G200" s="118">
        <f>G201+G203+G204+G205+G202</f>
        <v>104</v>
      </c>
      <c r="H200" s="118"/>
      <c r="I200" s="118"/>
      <c r="J200" s="118">
        <f t="shared" ref="J200" si="282">J201+J203+J204+J205+J202</f>
        <v>104</v>
      </c>
      <c r="K200" s="119">
        <f>J200*100/G200</f>
        <v>100</v>
      </c>
      <c r="L200" s="118">
        <f>L201+L203+L204+L205+L202</f>
        <v>58</v>
      </c>
      <c r="M200" s="103">
        <f t="shared" si="264"/>
        <v>55.769230769230766</v>
      </c>
      <c r="N200" s="118">
        <f>N201+N203+N204+N205+N202</f>
        <v>46</v>
      </c>
      <c r="O200" s="103">
        <f t="shared" si="265"/>
        <v>44.230769230769234</v>
      </c>
      <c r="P200" s="118">
        <v>20</v>
      </c>
      <c r="Q200" s="103">
        <f t="shared" si="266"/>
        <v>19.23076923076923</v>
      </c>
      <c r="R200" s="118">
        <f>R201+R202+R203+R204+R205</f>
        <v>44</v>
      </c>
      <c r="S200" s="103">
        <f t="shared" si="267"/>
        <v>42.307692307692307</v>
      </c>
      <c r="T200" s="118">
        <v>29</v>
      </c>
      <c r="U200" s="103">
        <f t="shared" si="268"/>
        <v>27.884615384615383</v>
      </c>
      <c r="V200" s="118">
        <v>11</v>
      </c>
      <c r="W200" s="103">
        <f t="shared" si="269"/>
        <v>10.576923076923077</v>
      </c>
      <c r="X200" s="118">
        <f>X201+X203+X204+X205+X202</f>
        <v>104</v>
      </c>
      <c r="Y200" s="103">
        <f t="shared" si="270"/>
        <v>100</v>
      </c>
      <c r="Z200" s="118"/>
      <c r="AA200" s="118"/>
      <c r="AB200" s="118"/>
      <c r="AC200" s="118"/>
      <c r="AD200" s="118"/>
      <c r="AE200" s="118"/>
      <c r="AF200" s="118"/>
      <c r="AG200" s="103"/>
      <c r="AH200" s="118"/>
      <c r="AI200" s="118"/>
      <c r="AJ200" s="118"/>
      <c r="AK200" s="118"/>
      <c r="AL200" s="118">
        <f>AL201+AL203+AL204+AL205+AL202</f>
        <v>22</v>
      </c>
      <c r="AM200" s="103">
        <f t="shared" si="272"/>
        <v>21.153846153846153</v>
      </c>
      <c r="AN200" s="118">
        <f>AN201+AN203+AN204+AN205+AN202</f>
        <v>11</v>
      </c>
      <c r="AO200" s="103">
        <f t="shared" si="273"/>
        <v>10.576923076923077</v>
      </c>
      <c r="AP200" s="118"/>
      <c r="AQ200" s="103"/>
      <c r="AR200" s="118">
        <f>AR201+AR203+AR204+AR205+AR202</f>
        <v>71</v>
      </c>
      <c r="AS200" s="103">
        <f t="shared" si="274"/>
        <v>68.269230769230774</v>
      </c>
      <c r="AT200" s="118">
        <f t="shared" ref="AT200:AU200" si="283">AT201+AT203+AT204+AT205</f>
        <v>1</v>
      </c>
      <c r="AU200" s="118">
        <f t="shared" si="283"/>
        <v>1</v>
      </c>
      <c r="AV200" s="118"/>
      <c r="AW200" s="118"/>
      <c r="AX200" s="6">
        <f>AX201+AX202+AX203+AX204+AX205</f>
        <v>63</v>
      </c>
      <c r="AY200" s="41">
        <f t="shared" si="275"/>
        <v>60.57692307692308</v>
      </c>
      <c r="AZ200" s="6">
        <f>AZ201+AZ202+AZ203+AZ204+AZ205</f>
        <v>41</v>
      </c>
      <c r="BA200" s="375">
        <f t="shared" si="276"/>
        <v>39.42307692307692</v>
      </c>
      <c r="BB200" s="269"/>
    </row>
    <row r="201" spans="1:54" x14ac:dyDescent="0.2">
      <c r="A201" s="162">
        <v>1</v>
      </c>
      <c r="B201" s="194" t="s">
        <v>251</v>
      </c>
      <c r="C201" s="378" t="s">
        <v>252</v>
      </c>
      <c r="D201" s="112">
        <v>1</v>
      </c>
      <c r="E201" s="111"/>
      <c r="F201" s="111">
        <v>21</v>
      </c>
      <c r="G201" s="111">
        <v>21</v>
      </c>
      <c r="H201" s="379"/>
      <c r="I201" s="380"/>
      <c r="J201" s="121">
        <v>21</v>
      </c>
      <c r="K201" s="120">
        <f t="shared" ref="K201:K205" si="284">J201*100/G201</f>
        <v>100</v>
      </c>
      <c r="L201" s="43">
        <v>11</v>
      </c>
      <c r="M201" s="101">
        <f t="shared" si="264"/>
        <v>52.38095238095238</v>
      </c>
      <c r="N201" s="43">
        <v>10</v>
      </c>
      <c r="O201" s="101">
        <f t="shared" si="265"/>
        <v>47.61904761904762</v>
      </c>
      <c r="P201" s="43">
        <v>2</v>
      </c>
      <c r="Q201" s="101">
        <f t="shared" si="266"/>
        <v>9.5238095238095237</v>
      </c>
      <c r="R201" s="43">
        <v>9</v>
      </c>
      <c r="S201" s="101">
        <f t="shared" si="267"/>
        <v>42.857142857142854</v>
      </c>
      <c r="T201" s="43">
        <v>9</v>
      </c>
      <c r="U201" s="101">
        <f t="shared" si="268"/>
        <v>42.857142857142854</v>
      </c>
      <c r="V201" s="43">
        <v>1</v>
      </c>
      <c r="W201" s="101">
        <f t="shared" si="269"/>
        <v>4.7619047619047619</v>
      </c>
      <c r="X201" s="121">
        <v>21</v>
      </c>
      <c r="Y201" s="101">
        <f t="shared" si="270"/>
        <v>100</v>
      </c>
      <c r="Z201" s="121"/>
      <c r="AA201" s="121"/>
      <c r="AB201" s="121"/>
      <c r="AC201" s="121"/>
      <c r="AD201" s="121"/>
      <c r="AE201" s="121"/>
      <c r="AF201" s="121"/>
      <c r="AG201" s="101"/>
      <c r="AH201" s="121"/>
      <c r="AI201" s="121"/>
      <c r="AJ201" s="121"/>
      <c r="AK201" s="121"/>
      <c r="AL201" s="43">
        <v>3</v>
      </c>
      <c r="AM201" s="101">
        <f t="shared" si="272"/>
        <v>14.285714285714286</v>
      </c>
      <c r="AN201" s="43">
        <v>2</v>
      </c>
      <c r="AO201" s="101">
        <f t="shared" si="273"/>
        <v>9.5238095238095237</v>
      </c>
      <c r="AP201" s="43"/>
      <c r="AQ201" s="101"/>
      <c r="AR201" s="43">
        <v>16</v>
      </c>
      <c r="AS201" s="101">
        <f t="shared" si="274"/>
        <v>76.19047619047619</v>
      </c>
      <c r="AT201" s="4"/>
      <c r="AU201" s="158"/>
      <c r="AV201" s="158"/>
      <c r="AW201" s="158"/>
      <c r="AX201" s="43">
        <v>10</v>
      </c>
      <c r="AY201" s="29">
        <f t="shared" si="275"/>
        <v>47.61904761904762</v>
      </c>
      <c r="AZ201" s="43">
        <v>11</v>
      </c>
      <c r="BA201" s="381">
        <f t="shared" si="276"/>
        <v>52.38095238095238</v>
      </c>
      <c r="BB201" s="269"/>
    </row>
    <row r="202" spans="1:54" x14ac:dyDescent="0.2">
      <c r="A202" s="162">
        <v>2</v>
      </c>
      <c r="B202" s="194"/>
      <c r="C202" s="132" t="s">
        <v>253</v>
      </c>
      <c r="D202" s="99">
        <v>1</v>
      </c>
      <c r="E202" s="121"/>
      <c r="F202" s="380">
        <v>21</v>
      </c>
      <c r="G202" s="380">
        <v>20</v>
      </c>
      <c r="H202" s="380"/>
      <c r="I202" s="380"/>
      <c r="J202" s="380">
        <v>20</v>
      </c>
      <c r="K202" s="120">
        <f t="shared" si="284"/>
        <v>100</v>
      </c>
      <c r="L202" s="32">
        <v>10</v>
      </c>
      <c r="M202" s="101">
        <f t="shared" si="264"/>
        <v>50</v>
      </c>
      <c r="N202" s="32">
        <v>10</v>
      </c>
      <c r="O202" s="101">
        <f t="shared" si="265"/>
        <v>50</v>
      </c>
      <c r="P202" s="32">
        <v>3</v>
      </c>
      <c r="Q202" s="101">
        <f t="shared" si="266"/>
        <v>15</v>
      </c>
      <c r="R202" s="32">
        <v>6</v>
      </c>
      <c r="S202" s="101">
        <f t="shared" si="267"/>
        <v>30</v>
      </c>
      <c r="T202" s="32">
        <v>10</v>
      </c>
      <c r="U202" s="101">
        <f t="shared" si="268"/>
        <v>50</v>
      </c>
      <c r="V202" s="32">
        <v>1</v>
      </c>
      <c r="W202" s="101">
        <f t="shared" si="269"/>
        <v>5</v>
      </c>
      <c r="X202" s="380">
        <v>20</v>
      </c>
      <c r="Y202" s="101">
        <f t="shared" si="270"/>
        <v>100</v>
      </c>
      <c r="Z202" s="121"/>
      <c r="AA202" s="121"/>
      <c r="AB202" s="121"/>
      <c r="AC202" s="121"/>
      <c r="AD202" s="121"/>
      <c r="AE202" s="121"/>
      <c r="AF202" s="121"/>
      <c r="AG202" s="101"/>
      <c r="AH202" s="121"/>
      <c r="AI202" s="121"/>
      <c r="AJ202" s="121"/>
      <c r="AK202" s="121"/>
      <c r="AL202" s="32">
        <v>5</v>
      </c>
      <c r="AM202" s="101">
        <f t="shared" si="272"/>
        <v>25</v>
      </c>
      <c r="AN202" s="32">
        <v>1</v>
      </c>
      <c r="AO202" s="101">
        <f t="shared" si="273"/>
        <v>5</v>
      </c>
      <c r="AP202" s="43"/>
      <c r="AQ202" s="101"/>
      <c r="AR202" s="32">
        <v>14</v>
      </c>
      <c r="AS202" s="101">
        <f t="shared" si="274"/>
        <v>70</v>
      </c>
      <c r="AT202" s="4"/>
      <c r="AU202" s="158"/>
      <c r="AV202" s="158"/>
      <c r="AW202" s="158"/>
      <c r="AX202" s="43">
        <v>14</v>
      </c>
      <c r="AY202" s="29">
        <f t="shared" si="275"/>
        <v>70</v>
      </c>
      <c r="AZ202" s="43">
        <v>6</v>
      </c>
      <c r="BA202" s="381">
        <f t="shared" si="276"/>
        <v>30</v>
      </c>
      <c r="BB202" s="269"/>
    </row>
    <row r="203" spans="1:54" x14ac:dyDescent="0.2">
      <c r="A203" s="162">
        <v>3</v>
      </c>
      <c r="B203" s="194"/>
      <c r="C203" s="378" t="s">
        <v>254</v>
      </c>
      <c r="D203" s="112">
        <v>1</v>
      </c>
      <c r="E203" s="111"/>
      <c r="F203" s="379">
        <v>21</v>
      </c>
      <c r="G203" s="379">
        <v>21</v>
      </c>
      <c r="H203" s="379"/>
      <c r="I203" s="380"/>
      <c r="J203" s="380">
        <v>21</v>
      </c>
      <c r="K203" s="120">
        <f t="shared" si="284"/>
        <v>100</v>
      </c>
      <c r="L203" s="32">
        <v>12</v>
      </c>
      <c r="M203" s="101">
        <f t="shared" si="264"/>
        <v>57.142857142857146</v>
      </c>
      <c r="N203" s="32">
        <v>9</v>
      </c>
      <c r="O203" s="101">
        <f t="shared" si="265"/>
        <v>42.857142857142854</v>
      </c>
      <c r="P203" s="32">
        <v>7</v>
      </c>
      <c r="Q203" s="101">
        <f t="shared" si="266"/>
        <v>33.333333333333336</v>
      </c>
      <c r="R203" s="32">
        <v>10</v>
      </c>
      <c r="S203" s="101">
        <f t="shared" si="267"/>
        <v>47.61904761904762</v>
      </c>
      <c r="T203" s="32">
        <v>4</v>
      </c>
      <c r="U203" s="101">
        <f t="shared" si="268"/>
        <v>19.047619047619047</v>
      </c>
      <c r="V203" s="32"/>
      <c r="W203" s="101"/>
      <c r="X203" s="380">
        <v>21</v>
      </c>
      <c r="Y203" s="101">
        <f t="shared" si="270"/>
        <v>100</v>
      </c>
      <c r="Z203" s="121"/>
      <c r="AA203" s="121"/>
      <c r="AB203" s="121"/>
      <c r="AC203" s="121"/>
      <c r="AD203" s="121"/>
      <c r="AE203" s="121"/>
      <c r="AF203" s="121"/>
      <c r="AG203" s="101"/>
      <c r="AH203" s="121"/>
      <c r="AI203" s="121"/>
      <c r="AJ203" s="121"/>
      <c r="AK203" s="121"/>
      <c r="AL203" s="32">
        <v>4</v>
      </c>
      <c r="AM203" s="101">
        <f t="shared" si="272"/>
        <v>19.047619047619047</v>
      </c>
      <c r="AN203" s="32">
        <v>2</v>
      </c>
      <c r="AO203" s="101">
        <f t="shared" si="273"/>
        <v>9.5238095238095237</v>
      </c>
      <c r="AP203" s="43"/>
      <c r="AQ203" s="101"/>
      <c r="AR203" s="32">
        <v>15</v>
      </c>
      <c r="AS203" s="101">
        <f t="shared" si="274"/>
        <v>71.428571428571431</v>
      </c>
      <c r="AT203" s="4"/>
      <c r="AU203" s="158"/>
      <c r="AV203" s="158"/>
      <c r="AW203" s="158"/>
      <c r="AX203" s="43">
        <v>12</v>
      </c>
      <c r="AY203" s="29">
        <f t="shared" si="275"/>
        <v>57.142857142857146</v>
      </c>
      <c r="AZ203" s="43">
        <v>9</v>
      </c>
      <c r="BA203" s="381">
        <f t="shared" si="276"/>
        <v>42.857142857142854</v>
      </c>
      <c r="BB203" s="269"/>
    </row>
    <row r="204" spans="1:54" x14ac:dyDescent="0.2">
      <c r="A204" s="162">
        <v>4</v>
      </c>
      <c r="B204" s="194"/>
      <c r="C204" s="378" t="s">
        <v>255</v>
      </c>
      <c r="D204" s="112">
        <v>1</v>
      </c>
      <c r="E204" s="111"/>
      <c r="F204" s="379">
        <v>21</v>
      </c>
      <c r="G204" s="379">
        <v>21</v>
      </c>
      <c r="H204" s="379"/>
      <c r="I204" s="380"/>
      <c r="J204" s="380">
        <v>21</v>
      </c>
      <c r="K204" s="120">
        <f t="shared" si="284"/>
        <v>100</v>
      </c>
      <c r="L204" s="32">
        <v>13</v>
      </c>
      <c r="M204" s="101">
        <f t="shared" si="264"/>
        <v>61.904761904761905</v>
      </c>
      <c r="N204" s="32">
        <v>8</v>
      </c>
      <c r="O204" s="101">
        <f t="shared" si="265"/>
        <v>38.095238095238095</v>
      </c>
      <c r="P204" s="32">
        <v>4</v>
      </c>
      <c r="Q204" s="101">
        <f t="shared" si="266"/>
        <v>19.047619047619047</v>
      </c>
      <c r="R204" s="32">
        <v>10</v>
      </c>
      <c r="S204" s="101">
        <f t="shared" si="267"/>
        <v>47.61904761904762</v>
      </c>
      <c r="T204" s="32">
        <v>5</v>
      </c>
      <c r="U204" s="101">
        <f t="shared" si="268"/>
        <v>23.80952380952381</v>
      </c>
      <c r="V204" s="32">
        <v>2</v>
      </c>
      <c r="W204" s="101">
        <f t="shared" si="269"/>
        <v>9.5238095238095237</v>
      </c>
      <c r="X204" s="380">
        <v>21</v>
      </c>
      <c r="Y204" s="101">
        <f t="shared" si="270"/>
        <v>100</v>
      </c>
      <c r="Z204" s="121"/>
      <c r="AA204" s="121"/>
      <c r="AB204" s="121"/>
      <c r="AC204" s="121"/>
      <c r="AD204" s="121"/>
      <c r="AE204" s="121"/>
      <c r="AF204" s="121"/>
      <c r="AG204" s="101"/>
      <c r="AH204" s="121"/>
      <c r="AI204" s="121"/>
      <c r="AJ204" s="121"/>
      <c r="AK204" s="121"/>
      <c r="AL204" s="32">
        <v>3</v>
      </c>
      <c r="AM204" s="101">
        <f t="shared" si="272"/>
        <v>14.285714285714286</v>
      </c>
      <c r="AN204" s="32">
        <v>4</v>
      </c>
      <c r="AO204" s="101">
        <f t="shared" si="273"/>
        <v>19.047619047619047</v>
      </c>
      <c r="AP204" s="43"/>
      <c r="AQ204" s="101"/>
      <c r="AR204" s="32">
        <v>14</v>
      </c>
      <c r="AS204" s="101">
        <f t="shared" si="274"/>
        <v>66.666666666666671</v>
      </c>
      <c r="AT204" s="43">
        <v>1</v>
      </c>
      <c r="AU204" s="43">
        <v>1</v>
      </c>
      <c r="AV204" s="158"/>
      <c r="AW204" s="158"/>
      <c r="AX204" s="43">
        <v>15</v>
      </c>
      <c r="AY204" s="29">
        <f t="shared" si="275"/>
        <v>71.428571428571431</v>
      </c>
      <c r="AZ204" s="43">
        <v>6</v>
      </c>
      <c r="BA204" s="381">
        <f t="shared" si="276"/>
        <v>28.571428571428573</v>
      </c>
      <c r="BB204" s="269"/>
    </row>
    <row r="205" spans="1:54" x14ac:dyDescent="0.2">
      <c r="A205" s="162">
        <v>5</v>
      </c>
      <c r="B205" s="194"/>
      <c r="C205" s="378" t="s">
        <v>256</v>
      </c>
      <c r="D205" s="112">
        <v>1</v>
      </c>
      <c r="E205" s="111"/>
      <c r="F205" s="379">
        <v>21</v>
      </c>
      <c r="G205" s="379">
        <v>21</v>
      </c>
      <c r="H205" s="379"/>
      <c r="I205" s="380"/>
      <c r="J205" s="380">
        <v>21</v>
      </c>
      <c r="K205" s="120">
        <f t="shared" si="284"/>
        <v>100</v>
      </c>
      <c r="L205" s="32">
        <v>12</v>
      </c>
      <c r="M205" s="101">
        <f t="shared" si="264"/>
        <v>57.142857142857146</v>
      </c>
      <c r="N205" s="32">
        <v>9</v>
      </c>
      <c r="O205" s="101">
        <f t="shared" si="265"/>
        <v>42.857142857142854</v>
      </c>
      <c r="P205" s="32">
        <v>4</v>
      </c>
      <c r="Q205" s="101">
        <f t="shared" si="266"/>
        <v>19.047619047619047</v>
      </c>
      <c r="R205" s="32">
        <v>9</v>
      </c>
      <c r="S205" s="101">
        <f t="shared" si="267"/>
        <v>42.857142857142854</v>
      </c>
      <c r="T205" s="32">
        <v>4</v>
      </c>
      <c r="U205" s="101">
        <f t="shared" si="268"/>
        <v>19.047619047619047</v>
      </c>
      <c r="V205" s="32">
        <v>4</v>
      </c>
      <c r="W205" s="101">
        <f t="shared" si="269"/>
        <v>19.047619047619047</v>
      </c>
      <c r="X205" s="380">
        <v>21</v>
      </c>
      <c r="Y205" s="101">
        <f t="shared" si="270"/>
        <v>100</v>
      </c>
      <c r="Z205" s="121"/>
      <c r="AA205" s="121"/>
      <c r="AB205" s="121"/>
      <c r="AC205" s="121"/>
      <c r="AD205" s="121"/>
      <c r="AE205" s="121"/>
      <c r="AF205" s="121"/>
      <c r="AG205" s="101"/>
      <c r="AH205" s="121"/>
      <c r="AI205" s="121"/>
      <c r="AJ205" s="121"/>
      <c r="AK205" s="121"/>
      <c r="AL205" s="32">
        <v>7</v>
      </c>
      <c r="AM205" s="101">
        <f t="shared" si="272"/>
        <v>33.333333333333336</v>
      </c>
      <c r="AN205" s="32">
        <v>2</v>
      </c>
      <c r="AO205" s="101">
        <f t="shared" si="273"/>
        <v>9.5238095238095237</v>
      </c>
      <c r="AP205" s="43"/>
      <c r="AQ205" s="101"/>
      <c r="AR205" s="32">
        <v>12</v>
      </c>
      <c r="AS205" s="101">
        <f t="shared" si="274"/>
        <v>57.142857142857146</v>
      </c>
      <c r="AT205" s="4"/>
      <c r="AU205" s="158"/>
      <c r="AV205" s="158"/>
      <c r="AW205" s="158"/>
      <c r="AX205" s="43">
        <v>12</v>
      </c>
      <c r="AY205" s="29">
        <f t="shared" si="275"/>
        <v>57.142857142857146</v>
      </c>
      <c r="AZ205" s="43">
        <v>9</v>
      </c>
      <c r="BA205" s="381">
        <f t="shared" si="276"/>
        <v>42.857142857142854</v>
      </c>
      <c r="BB205" s="269"/>
    </row>
    <row r="206" spans="1:54" x14ac:dyDescent="0.2">
      <c r="A206" s="6"/>
      <c r="B206" s="36" t="s">
        <v>49</v>
      </c>
      <c r="C206" s="36">
        <v>4</v>
      </c>
      <c r="D206" s="36">
        <v>4</v>
      </c>
      <c r="E206" s="36"/>
      <c r="F206" s="36">
        <v>94</v>
      </c>
      <c r="G206" s="36">
        <v>94</v>
      </c>
      <c r="H206" s="36"/>
      <c r="I206" s="36"/>
      <c r="J206" s="36">
        <v>94</v>
      </c>
      <c r="K206" s="19">
        <v>100</v>
      </c>
      <c r="L206" s="36">
        <v>52</v>
      </c>
      <c r="M206" s="103">
        <f t="shared" si="264"/>
        <v>55.319148936170215</v>
      </c>
      <c r="N206" s="36">
        <v>42</v>
      </c>
      <c r="O206" s="103">
        <f t="shared" si="265"/>
        <v>44.680851063829785</v>
      </c>
      <c r="P206" s="36">
        <f>P207+P208+P209+P210</f>
        <v>22</v>
      </c>
      <c r="Q206" s="103">
        <f t="shared" si="266"/>
        <v>23.404255319148938</v>
      </c>
      <c r="R206" s="36">
        <v>30</v>
      </c>
      <c r="S206" s="103">
        <f t="shared" si="267"/>
        <v>31.914893617021278</v>
      </c>
      <c r="T206" s="36">
        <v>18</v>
      </c>
      <c r="U206" s="103">
        <f t="shared" si="268"/>
        <v>19.148936170212767</v>
      </c>
      <c r="V206" s="36">
        <v>24</v>
      </c>
      <c r="W206" s="103">
        <f t="shared" si="269"/>
        <v>25.531914893617021</v>
      </c>
      <c r="X206" s="36">
        <v>93</v>
      </c>
      <c r="Y206" s="103">
        <f t="shared" si="270"/>
        <v>98.936170212765958</v>
      </c>
      <c r="Z206" s="36"/>
      <c r="AA206" s="36"/>
      <c r="AB206" s="36"/>
      <c r="AC206" s="36"/>
      <c r="AD206" s="36"/>
      <c r="AE206" s="36"/>
      <c r="AF206" s="36">
        <v>1</v>
      </c>
      <c r="AG206" s="103">
        <f t="shared" si="278"/>
        <v>1.0638297872340425</v>
      </c>
      <c r="AH206" s="36"/>
      <c r="AI206" s="36"/>
      <c r="AJ206" s="36"/>
      <c r="AK206" s="36"/>
      <c r="AL206" s="36">
        <v>12</v>
      </c>
      <c r="AM206" s="103">
        <f t="shared" si="272"/>
        <v>12.76595744680851</v>
      </c>
      <c r="AN206" s="36">
        <v>15</v>
      </c>
      <c r="AO206" s="103">
        <f t="shared" si="273"/>
        <v>15.957446808510639</v>
      </c>
      <c r="AP206" s="36"/>
      <c r="AQ206" s="103"/>
      <c r="AR206" s="36">
        <v>67</v>
      </c>
      <c r="AS206" s="103">
        <f t="shared" si="274"/>
        <v>71.276595744680847</v>
      </c>
      <c r="AT206" s="6">
        <v>1</v>
      </c>
      <c r="AU206" s="6"/>
      <c r="AV206" s="6">
        <v>1</v>
      </c>
      <c r="AW206" s="6"/>
      <c r="AX206" s="6">
        <f>AX207+AX208+AX209+AX210</f>
        <v>31</v>
      </c>
      <c r="AY206" s="41">
        <f t="shared" si="275"/>
        <v>32.978723404255319</v>
      </c>
      <c r="AZ206" s="6">
        <f>AZ207+AZ208+AZ209+AZ210</f>
        <v>63</v>
      </c>
      <c r="BA206" s="375">
        <f t="shared" si="276"/>
        <v>67.021276595744681</v>
      </c>
      <c r="BB206" s="269"/>
    </row>
    <row r="207" spans="1:54" x14ac:dyDescent="0.2">
      <c r="A207" s="67">
        <v>1</v>
      </c>
      <c r="B207" s="195" t="s">
        <v>257</v>
      </c>
      <c r="C207" s="68" t="s">
        <v>258</v>
      </c>
      <c r="D207" s="32">
        <v>1</v>
      </c>
      <c r="E207" s="32"/>
      <c r="F207" s="32">
        <v>21</v>
      </c>
      <c r="G207" s="32">
        <v>21</v>
      </c>
      <c r="H207" s="32"/>
      <c r="I207" s="32"/>
      <c r="J207" s="32">
        <v>21</v>
      </c>
      <c r="K207" s="21">
        <v>100</v>
      </c>
      <c r="L207" s="43">
        <v>11</v>
      </c>
      <c r="M207" s="167">
        <f t="shared" si="264"/>
        <v>52.38095238095238</v>
      </c>
      <c r="N207" s="43">
        <v>10</v>
      </c>
      <c r="O207" s="167">
        <f t="shared" si="265"/>
        <v>47.61904761904762</v>
      </c>
      <c r="P207" s="43">
        <v>6</v>
      </c>
      <c r="Q207" s="167">
        <f t="shared" si="266"/>
        <v>28.571428571428573</v>
      </c>
      <c r="R207" s="43">
        <v>3</v>
      </c>
      <c r="S207" s="167">
        <f t="shared" si="267"/>
        <v>14.285714285714286</v>
      </c>
      <c r="T207" s="43">
        <v>5</v>
      </c>
      <c r="U207" s="167">
        <f t="shared" si="268"/>
        <v>23.80952380952381</v>
      </c>
      <c r="V207" s="43">
        <v>7</v>
      </c>
      <c r="W207" s="167">
        <f t="shared" si="269"/>
        <v>33.333333333333336</v>
      </c>
      <c r="X207" s="43">
        <v>21</v>
      </c>
      <c r="Y207" s="167">
        <f t="shared" si="270"/>
        <v>100</v>
      </c>
      <c r="Z207" s="43"/>
      <c r="AA207" s="32"/>
      <c r="AB207" s="43"/>
      <c r="AC207" s="32"/>
      <c r="AD207" s="43"/>
      <c r="AE207" s="32"/>
      <c r="AF207" s="43"/>
      <c r="AG207" s="167">
        <f t="shared" si="278"/>
        <v>0</v>
      </c>
      <c r="AH207" s="32"/>
      <c r="AI207" s="32"/>
      <c r="AJ207" s="43"/>
      <c r="AK207" s="32"/>
      <c r="AL207" s="43">
        <v>4</v>
      </c>
      <c r="AM207" s="167">
        <f t="shared" si="272"/>
        <v>19.047619047619047</v>
      </c>
      <c r="AN207" s="43">
        <v>5</v>
      </c>
      <c r="AO207" s="167">
        <f t="shared" si="273"/>
        <v>23.80952380952381</v>
      </c>
      <c r="AP207" s="43"/>
      <c r="AQ207" s="167">
        <f t="shared" ref="AQ207:AQ210" si="285">AP207*100/G207</f>
        <v>0</v>
      </c>
      <c r="AR207" s="43">
        <v>12</v>
      </c>
      <c r="AS207" s="167">
        <f t="shared" si="274"/>
        <v>57.142857142857146</v>
      </c>
      <c r="AT207" s="43"/>
      <c r="AU207" s="43"/>
      <c r="AV207" s="43"/>
      <c r="AW207" s="145"/>
      <c r="AX207" s="146">
        <v>8</v>
      </c>
      <c r="AY207" s="165">
        <f t="shared" si="275"/>
        <v>38.095238095238095</v>
      </c>
      <c r="AZ207" s="146">
        <v>13</v>
      </c>
      <c r="BA207" s="165">
        <f t="shared" si="276"/>
        <v>61.904761904761905</v>
      </c>
      <c r="BB207" s="269"/>
    </row>
    <row r="208" spans="1:54" x14ac:dyDescent="0.2">
      <c r="A208" s="67">
        <v>2</v>
      </c>
      <c r="B208" s="195"/>
      <c r="C208" s="68" t="s">
        <v>261</v>
      </c>
      <c r="D208" s="32">
        <v>1</v>
      </c>
      <c r="E208" s="32"/>
      <c r="F208" s="43">
        <v>21</v>
      </c>
      <c r="G208" s="43">
        <v>21</v>
      </c>
      <c r="H208" s="43"/>
      <c r="I208" s="32"/>
      <c r="J208" s="43">
        <v>21</v>
      </c>
      <c r="K208" s="21">
        <v>100</v>
      </c>
      <c r="L208" s="43">
        <v>11</v>
      </c>
      <c r="M208" s="167">
        <f t="shared" si="264"/>
        <v>52.38095238095238</v>
      </c>
      <c r="N208" s="43">
        <v>10</v>
      </c>
      <c r="O208" s="167">
        <f t="shared" si="265"/>
        <v>47.61904761904762</v>
      </c>
      <c r="P208" s="43">
        <v>2</v>
      </c>
      <c r="Q208" s="167">
        <f t="shared" si="266"/>
        <v>9.5238095238095237</v>
      </c>
      <c r="R208" s="43">
        <v>9</v>
      </c>
      <c r="S208" s="167">
        <f t="shared" si="267"/>
        <v>42.857142857142854</v>
      </c>
      <c r="T208" s="43">
        <v>3</v>
      </c>
      <c r="U208" s="167">
        <f t="shared" si="268"/>
        <v>14.285714285714286</v>
      </c>
      <c r="V208" s="43">
        <v>7</v>
      </c>
      <c r="W208" s="167">
        <f t="shared" si="269"/>
        <v>33.333333333333336</v>
      </c>
      <c r="X208" s="43">
        <v>21</v>
      </c>
      <c r="Y208" s="167">
        <f t="shared" si="270"/>
        <v>100</v>
      </c>
      <c r="Z208" s="43"/>
      <c r="AA208" s="32"/>
      <c r="AB208" s="43"/>
      <c r="AC208" s="32"/>
      <c r="AD208" s="43"/>
      <c r="AE208" s="32"/>
      <c r="AF208" s="43"/>
      <c r="AG208" s="167">
        <f t="shared" si="278"/>
        <v>0</v>
      </c>
      <c r="AH208" s="32"/>
      <c r="AI208" s="32"/>
      <c r="AJ208" s="43"/>
      <c r="AK208" s="32"/>
      <c r="AL208" s="43">
        <v>1</v>
      </c>
      <c r="AM208" s="167">
        <f t="shared" si="272"/>
        <v>4.7619047619047619</v>
      </c>
      <c r="AN208" s="43">
        <v>3</v>
      </c>
      <c r="AO208" s="167">
        <f t="shared" si="273"/>
        <v>14.285714285714286</v>
      </c>
      <c r="AP208" s="43"/>
      <c r="AQ208" s="167">
        <f t="shared" si="285"/>
        <v>0</v>
      </c>
      <c r="AR208" s="43">
        <v>17</v>
      </c>
      <c r="AS208" s="167">
        <f t="shared" si="274"/>
        <v>80.952380952380949</v>
      </c>
      <c r="AT208" s="43"/>
      <c r="AU208" s="43"/>
      <c r="AV208" s="43"/>
      <c r="AW208" s="145"/>
      <c r="AX208" s="146">
        <v>8</v>
      </c>
      <c r="AY208" s="165">
        <f t="shared" si="275"/>
        <v>38.095238095238095</v>
      </c>
      <c r="AZ208" s="146">
        <v>13</v>
      </c>
      <c r="BA208" s="165">
        <f t="shared" si="276"/>
        <v>61.904761904761905</v>
      </c>
      <c r="BB208" s="269"/>
    </row>
    <row r="209" spans="1:54" x14ac:dyDescent="0.2">
      <c r="A209" s="67">
        <v>3</v>
      </c>
      <c r="B209" s="195"/>
      <c r="C209" s="68" t="s">
        <v>259</v>
      </c>
      <c r="D209" s="32">
        <v>1</v>
      </c>
      <c r="E209" s="43"/>
      <c r="F209" s="43">
        <v>21</v>
      </c>
      <c r="G209" s="43">
        <v>21</v>
      </c>
      <c r="H209" s="43"/>
      <c r="I209" s="32"/>
      <c r="J209" s="43">
        <v>21</v>
      </c>
      <c r="K209" s="21">
        <v>100</v>
      </c>
      <c r="L209" s="43">
        <v>13</v>
      </c>
      <c r="M209" s="167">
        <f t="shared" si="264"/>
        <v>61.904761904761905</v>
      </c>
      <c r="N209" s="43">
        <v>8</v>
      </c>
      <c r="O209" s="167">
        <f t="shared" si="265"/>
        <v>38.095238095238095</v>
      </c>
      <c r="P209" s="43">
        <v>9</v>
      </c>
      <c r="Q209" s="167">
        <f t="shared" si="266"/>
        <v>42.857142857142854</v>
      </c>
      <c r="R209" s="43">
        <v>6</v>
      </c>
      <c r="S209" s="167">
        <f t="shared" si="267"/>
        <v>28.571428571428573</v>
      </c>
      <c r="T209" s="43">
        <v>3</v>
      </c>
      <c r="U209" s="167">
        <f t="shared" si="268"/>
        <v>14.285714285714286</v>
      </c>
      <c r="V209" s="43">
        <v>3</v>
      </c>
      <c r="W209" s="167">
        <f t="shared" si="269"/>
        <v>14.285714285714286</v>
      </c>
      <c r="X209" s="43">
        <v>20</v>
      </c>
      <c r="Y209" s="167">
        <f t="shared" si="270"/>
        <v>95.238095238095241</v>
      </c>
      <c r="Z209" s="43"/>
      <c r="AA209" s="32"/>
      <c r="AB209" s="43"/>
      <c r="AC209" s="32"/>
      <c r="AD209" s="43"/>
      <c r="AE209" s="32"/>
      <c r="AF209" s="43">
        <v>1</v>
      </c>
      <c r="AG209" s="167">
        <f t="shared" si="278"/>
        <v>4.7619047619047619</v>
      </c>
      <c r="AH209" s="32"/>
      <c r="AI209" s="32"/>
      <c r="AJ209" s="43"/>
      <c r="AK209" s="32"/>
      <c r="AL209" s="43">
        <v>4</v>
      </c>
      <c r="AM209" s="167">
        <f t="shared" si="272"/>
        <v>19.047619047619047</v>
      </c>
      <c r="AN209" s="43">
        <v>3</v>
      </c>
      <c r="AO209" s="167">
        <f t="shared" si="273"/>
        <v>14.285714285714286</v>
      </c>
      <c r="AP209" s="43"/>
      <c r="AQ209" s="167">
        <f t="shared" si="285"/>
        <v>0</v>
      </c>
      <c r="AR209" s="43">
        <v>14</v>
      </c>
      <c r="AS209" s="167">
        <f t="shared" si="274"/>
        <v>66.666666666666671</v>
      </c>
      <c r="AT209" s="43"/>
      <c r="AU209" s="43"/>
      <c r="AV209" s="43"/>
      <c r="AW209" s="145"/>
      <c r="AX209" s="146">
        <v>4</v>
      </c>
      <c r="AY209" s="165">
        <f t="shared" si="275"/>
        <v>19.047619047619047</v>
      </c>
      <c r="AZ209" s="146">
        <v>17</v>
      </c>
      <c r="BA209" s="165">
        <f t="shared" si="276"/>
        <v>80.952380952380949</v>
      </c>
      <c r="BB209" s="269"/>
    </row>
    <row r="210" spans="1:54" x14ac:dyDescent="0.2">
      <c r="A210" s="67">
        <v>4</v>
      </c>
      <c r="B210" s="195"/>
      <c r="C210" s="68" t="s">
        <v>260</v>
      </c>
      <c r="D210" s="32">
        <v>1</v>
      </c>
      <c r="E210" s="43"/>
      <c r="F210" s="43">
        <v>31</v>
      </c>
      <c r="G210" s="43">
        <v>31</v>
      </c>
      <c r="H210" s="43"/>
      <c r="I210" s="32"/>
      <c r="J210" s="43">
        <v>31</v>
      </c>
      <c r="K210" s="21">
        <v>100</v>
      </c>
      <c r="L210" s="43">
        <v>16</v>
      </c>
      <c r="M210" s="167">
        <f t="shared" si="264"/>
        <v>51.612903225806448</v>
      </c>
      <c r="N210" s="43">
        <v>15</v>
      </c>
      <c r="O210" s="167">
        <f t="shared" si="265"/>
        <v>48.387096774193552</v>
      </c>
      <c r="P210" s="43">
        <v>5</v>
      </c>
      <c r="Q210" s="167">
        <f t="shared" si="266"/>
        <v>16.129032258064516</v>
      </c>
      <c r="R210" s="43">
        <v>10</v>
      </c>
      <c r="S210" s="167">
        <f t="shared" si="267"/>
        <v>32.258064516129032</v>
      </c>
      <c r="T210" s="43">
        <v>8</v>
      </c>
      <c r="U210" s="167">
        <f t="shared" si="268"/>
        <v>25.806451612903224</v>
      </c>
      <c r="V210" s="43">
        <v>8</v>
      </c>
      <c r="W210" s="167">
        <f t="shared" si="269"/>
        <v>25.806451612903224</v>
      </c>
      <c r="X210" s="43">
        <v>31</v>
      </c>
      <c r="Y210" s="167">
        <f t="shared" si="270"/>
        <v>100</v>
      </c>
      <c r="Z210" s="43"/>
      <c r="AA210" s="32"/>
      <c r="AB210" s="43"/>
      <c r="AC210" s="32"/>
      <c r="AD210" s="43"/>
      <c r="AE210" s="32"/>
      <c r="AF210" s="43"/>
      <c r="AG210" s="32"/>
      <c r="AH210" s="32"/>
      <c r="AI210" s="32"/>
      <c r="AJ210" s="43"/>
      <c r="AK210" s="32"/>
      <c r="AL210" s="43">
        <v>4</v>
      </c>
      <c r="AM210" s="167">
        <f t="shared" si="272"/>
        <v>12.903225806451612</v>
      </c>
      <c r="AN210" s="43">
        <v>5</v>
      </c>
      <c r="AO210" s="167">
        <f t="shared" si="273"/>
        <v>16.129032258064516</v>
      </c>
      <c r="AP210" s="43"/>
      <c r="AQ210" s="167">
        <f t="shared" si="285"/>
        <v>0</v>
      </c>
      <c r="AR210" s="43">
        <v>22</v>
      </c>
      <c r="AS210" s="167">
        <f t="shared" si="274"/>
        <v>70.967741935483872</v>
      </c>
      <c r="AT210" s="43">
        <v>1</v>
      </c>
      <c r="AU210" s="43"/>
      <c r="AV210" s="43">
        <v>1</v>
      </c>
      <c r="AW210" s="145"/>
      <c r="AX210" s="146">
        <v>11</v>
      </c>
      <c r="AY210" s="165">
        <f t="shared" si="275"/>
        <v>35.483870967741936</v>
      </c>
      <c r="AZ210" s="146">
        <v>20</v>
      </c>
      <c r="BA210" s="165">
        <f t="shared" si="276"/>
        <v>64.516129032258064</v>
      </c>
      <c r="BB210" s="269"/>
    </row>
    <row r="211" spans="1:54" x14ac:dyDescent="0.2">
      <c r="A211" s="118"/>
      <c r="B211" s="117" t="s">
        <v>49</v>
      </c>
      <c r="C211" s="117">
        <v>3</v>
      </c>
      <c r="D211" s="117">
        <v>3</v>
      </c>
      <c r="E211" s="117"/>
      <c r="F211" s="117">
        <v>63</v>
      </c>
      <c r="G211" s="117">
        <v>63</v>
      </c>
      <c r="H211" s="117"/>
      <c r="I211" s="122"/>
      <c r="J211" s="117">
        <v>63</v>
      </c>
      <c r="K211" s="123">
        <f>J211*100/G211</f>
        <v>100</v>
      </c>
      <c r="L211" s="117">
        <v>37</v>
      </c>
      <c r="M211" s="103">
        <f t="shared" si="264"/>
        <v>58.730158730158728</v>
      </c>
      <c r="N211" s="117">
        <v>26</v>
      </c>
      <c r="O211" s="103">
        <f t="shared" si="265"/>
        <v>41.269841269841272</v>
      </c>
      <c r="P211" s="117">
        <v>19</v>
      </c>
      <c r="Q211" s="103">
        <f t="shared" si="266"/>
        <v>30.158730158730158</v>
      </c>
      <c r="R211" s="117">
        <v>20</v>
      </c>
      <c r="S211" s="103">
        <f t="shared" si="267"/>
        <v>31.746031746031747</v>
      </c>
      <c r="T211" s="117">
        <v>18</v>
      </c>
      <c r="U211" s="103">
        <f t="shared" si="268"/>
        <v>28.571428571428573</v>
      </c>
      <c r="V211" s="117">
        <v>6</v>
      </c>
      <c r="W211" s="103">
        <f t="shared" si="269"/>
        <v>9.5238095238095237</v>
      </c>
      <c r="X211" s="117">
        <v>63</v>
      </c>
      <c r="Y211" s="103">
        <f t="shared" si="270"/>
        <v>100</v>
      </c>
      <c r="Z211" s="117"/>
      <c r="AA211" s="122"/>
      <c r="AB211" s="117"/>
      <c r="AC211" s="122"/>
      <c r="AD211" s="117"/>
      <c r="AE211" s="122"/>
      <c r="AF211" s="117"/>
      <c r="AG211" s="122"/>
      <c r="AH211" s="122"/>
      <c r="AI211" s="122"/>
      <c r="AJ211" s="117"/>
      <c r="AK211" s="122"/>
      <c r="AL211" s="117">
        <v>9</v>
      </c>
      <c r="AM211" s="103">
        <f t="shared" si="272"/>
        <v>14.285714285714286</v>
      </c>
      <c r="AN211" s="117">
        <v>6</v>
      </c>
      <c r="AO211" s="103">
        <f t="shared" si="273"/>
        <v>9.5238095238095237</v>
      </c>
      <c r="AP211" s="117">
        <v>7</v>
      </c>
      <c r="AQ211" s="103">
        <f t="shared" si="279"/>
        <v>11.111111111111111</v>
      </c>
      <c r="AR211" s="117">
        <v>41</v>
      </c>
      <c r="AS211" s="103">
        <f t="shared" si="274"/>
        <v>65.079365079365076</v>
      </c>
      <c r="AT211" s="6">
        <f>SUM(AT212:AT214)</f>
        <v>1</v>
      </c>
      <c r="AU211" s="6"/>
      <c r="AV211" s="6">
        <f>SUM(AV212:AV214)</f>
        <v>1</v>
      </c>
      <c r="AW211" s="6"/>
      <c r="AX211" s="6">
        <v>38</v>
      </c>
      <c r="AY211" s="41">
        <f t="shared" si="275"/>
        <v>60.317460317460316</v>
      </c>
      <c r="AZ211" s="6">
        <v>25</v>
      </c>
      <c r="BA211" s="375">
        <f t="shared" si="276"/>
        <v>39.682539682539684</v>
      </c>
      <c r="BB211" s="269"/>
    </row>
    <row r="212" spans="1:54" x14ac:dyDescent="0.2">
      <c r="A212" s="111">
        <v>1</v>
      </c>
      <c r="B212" s="194" t="s">
        <v>262</v>
      </c>
      <c r="C212" s="113" t="s">
        <v>263</v>
      </c>
      <c r="D212" s="173">
        <v>1</v>
      </c>
      <c r="E212" s="174"/>
      <c r="F212" s="175">
        <v>21</v>
      </c>
      <c r="G212" s="175">
        <v>21</v>
      </c>
      <c r="H212" s="175"/>
      <c r="I212" s="176"/>
      <c r="J212" s="147">
        <v>21</v>
      </c>
      <c r="K212" s="148">
        <v>100</v>
      </c>
      <c r="L212" s="149">
        <v>11</v>
      </c>
      <c r="M212" s="167">
        <f t="shared" si="264"/>
        <v>52.38095238095238</v>
      </c>
      <c r="N212" s="149">
        <v>10</v>
      </c>
      <c r="O212" s="167">
        <f t="shared" si="265"/>
        <v>47.61904761904762</v>
      </c>
      <c r="P212" s="149">
        <v>8</v>
      </c>
      <c r="Q212" s="167">
        <f t="shared" si="266"/>
        <v>38.095238095238095</v>
      </c>
      <c r="R212" s="149">
        <v>7</v>
      </c>
      <c r="S212" s="167">
        <f t="shared" si="267"/>
        <v>33.333333333333336</v>
      </c>
      <c r="T212" s="149">
        <v>3</v>
      </c>
      <c r="U212" s="167">
        <f t="shared" si="268"/>
        <v>14.285714285714286</v>
      </c>
      <c r="V212" s="150">
        <v>3</v>
      </c>
      <c r="W212" s="167">
        <f t="shared" si="269"/>
        <v>14.285714285714286</v>
      </c>
      <c r="X212" s="151">
        <v>21</v>
      </c>
      <c r="Y212" s="167">
        <f t="shared" si="270"/>
        <v>100</v>
      </c>
      <c r="Z212" s="149"/>
      <c r="AA212" s="152"/>
      <c r="AB212" s="149"/>
      <c r="AC212" s="152"/>
      <c r="AD212" s="149"/>
      <c r="AE212" s="152"/>
      <c r="AF212" s="149"/>
      <c r="AG212" s="152"/>
      <c r="AH212" s="152"/>
      <c r="AI212" s="152"/>
      <c r="AJ212" s="149"/>
      <c r="AK212" s="152"/>
      <c r="AL212" s="149">
        <v>2</v>
      </c>
      <c r="AM212" s="382">
        <f t="shared" si="272"/>
        <v>9.5238095238095237</v>
      </c>
      <c r="AN212" s="178">
        <v>1</v>
      </c>
      <c r="AO212" s="382">
        <f t="shared" si="273"/>
        <v>4.7619047619047619</v>
      </c>
      <c r="AP212" s="178">
        <v>3</v>
      </c>
      <c r="AQ212" s="382">
        <f t="shared" si="279"/>
        <v>14.285714285714286</v>
      </c>
      <c r="AR212" s="179">
        <v>15</v>
      </c>
      <c r="AS212" s="382">
        <f t="shared" si="274"/>
        <v>71.428571428571431</v>
      </c>
      <c r="AT212" s="146"/>
      <c r="AU212" s="146"/>
      <c r="AV212" s="146"/>
      <c r="AW212" s="153"/>
      <c r="AX212" s="146">
        <v>9</v>
      </c>
      <c r="AY212" s="165">
        <f t="shared" si="275"/>
        <v>42.857142857142854</v>
      </c>
      <c r="AZ212" s="146">
        <v>12</v>
      </c>
      <c r="BA212" s="165">
        <f t="shared" si="276"/>
        <v>57.142857142857146</v>
      </c>
      <c r="BB212" s="269"/>
    </row>
    <row r="213" spans="1:54" x14ac:dyDescent="0.2">
      <c r="A213" s="111">
        <v>2</v>
      </c>
      <c r="B213" s="194"/>
      <c r="C213" s="113" t="s">
        <v>264</v>
      </c>
      <c r="D213" s="173">
        <v>1</v>
      </c>
      <c r="E213" s="174"/>
      <c r="F213" s="174">
        <v>21</v>
      </c>
      <c r="G213" s="177">
        <v>21</v>
      </c>
      <c r="H213" s="175"/>
      <c r="I213" s="176"/>
      <c r="J213" s="149">
        <v>21</v>
      </c>
      <c r="K213" s="148">
        <v>100</v>
      </c>
      <c r="L213" s="149">
        <v>12</v>
      </c>
      <c r="M213" s="167">
        <f t="shared" si="264"/>
        <v>57.142857142857146</v>
      </c>
      <c r="N213" s="149">
        <v>9</v>
      </c>
      <c r="O213" s="167">
        <f t="shared" si="265"/>
        <v>42.857142857142854</v>
      </c>
      <c r="P213" s="149">
        <v>7</v>
      </c>
      <c r="Q213" s="167">
        <f t="shared" si="266"/>
        <v>33.333333333333336</v>
      </c>
      <c r="R213" s="149">
        <v>5</v>
      </c>
      <c r="S213" s="167">
        <f t="shared" si="267"/>
        <v>23.80952380952381</v>
      </c>
      <c r="T213" s="149">
        <v>6</v>
      </c>
      <c r="U213" s="167">
        <f t="shared" si="268"/>
        <v>28.571428571428573</v>
      </c>
      <c r="V213" s="150">
        <v>3</v>
      </c>
      <c r="W213" s="167">
        <f t="shared" si="269"/>
        <v>14.285714285714286</v>
      </c>
      <c r="X213" s="151">
        <v>21</v>
      </c>
      <c r="Y213" s="167">
        <f t="shared" si="270"/>
        <v>100</v>
      </c>
      <c r="Z213" s="149"/>
      <c r="AA213" s="152"/>
      <c r="AB213" s="149"/>
      <c r="AC213" s="152"/>
      <c r="AD213" s="149"/>
      <c r="AE213" s="152"/>
      <c r="AF213" s="149"/>
      <c r="AG213" s="152"/>
      <c r="AH213" s="152"/>
      <c r="AI213" s="152"/>
      <c r="AJ213" s="149"/>
      <c r="AK213" s="152"/>
      <c r="AL213" s="149">
        <v>3</v>
      </c>
      <c r="AM213" s="382">
        <f t="shared" si="272"/>
        <v>14.285714285714286</v>
      </c>
      <c r="AN213" s="178">
        <v>3</v>
      </c>
      <c r="AO213" s="382">
        <f t="shared" si="273"/>
        <v>14.285714285714286</v>
      </c>
      <c r="AP213" s="178">
        <v>2</v>
      </c>
      <c r="AQ213" s="382">
        <f t="shared" si="279"/>
        <v>9.5238095238095237</v>
      </c>
      <c r="AR213" s="179">
        <v>13</v>
      </c>
      <c r="AS213" s="382">
        <f t="shared" si="274"/>
        <v>61.904761904761905</v>
      </c>
      <c r="AT213" s="146">
        <v>1</v>
      </c>
      <c r="AU213" s="146"/>
      <c r="AV213" s="146">
        <v>1</v>
      </c>
      <c r="AW213" s="153"/>
      <c r="AX213" s="146">
        <v>16</v>
      </c>
      <c r="AY213" s="165">
        <f t="shared" si="275"/>
        <v>76.19047619047619</v>
      </c>
      <c r="AZ213" s="146">
        <v>5</v>
      </c>
      <c r="BA213" s="165">
        <f t="shared" si="276"/>
        <v>23.80952380952381</v>
      </c>
      <c r="BB213" s="269"/>
    </row>
    <row r="214" spans="1:54" x14ac:dyDescent="0.2">
      <c r="A214" s="111">
        <v>3</v>
      </c>
      <c r="B214" s="194"/>
      <c r="C214" s="113" t="s">
        <v>265</v>
      </c>
      <c r="D214" s="173">
        <v>1</v>
      </c>
      <c r="E214" s="174"/>
      <c r="F214" s="174">
        <v>21</v>
      </c>
      <c r="G214" s="177">
        <v>21</v>
      </c>
      <c r="H214" s="175"/>
      <c r="I214" s="176"/>
      <c r="J214" s="149">
        <v>21</v>
      </c>
      <c r="K214" s="148">
        <v>100</v>
      </c>
      <c r="L214" s="149">
        <v>12</v>
      </c>
      <c r="M214" s="167">
        <f t="shared" si="264"/>
        <v>57.142857142857146</v>
      </c>
      <c r="N214" s="149">
        <v>9</v>
      </c>
      <c r="O214" s="167">
        <f t="shared" si="265"/>
        <v>42.857142857142854</v>
      </c>
      <c r="P214" s="149">
        <v>4</v>
      </c>
      <c r="Q214" s="167">
        <f t="shared" si="266"/>
        <v>19.047619047619047</v>
      </c>
      <c r="R214" s="149">
        <v>6</v>
      </c>
      <c r="S214" s="167">
        <f t="shared" si="267"/>
        <v>28.571428571428573</v>
      </c>
      <c r="T214" s="149">
        <v>10</v>
      </c>
      <c r="U214" s="167">
        <f t="shared" si="268"/>
        <v>47.61904761904762</v>
      </c>
      <c r="V214" s="150">
        <v>1</v>
      </c>
      <c r="W214" s="167">
        <f t="shared" si="269"/>
        <v>4.7619047619047619</v>
      </c>
      <c r="X214" s="151">
        <v>21</v>
      </c>
      <c r="Y214" s="167">
        <f t="shared" si="270"/>
        <v>100</v>
      </c>
      <c r="Z214" s="149"/>
      <c r="AA214" s="152"/>
      <c r="AB214" s="149"/>
      <c r="AC214" s="152"/>
      <c r="AD214" s="149"/>
      <c r="AE214" s="152"/>
      <c r="AF214" s="149"/>
      <c r="AG214" s="152"/>
      <c r="AH214" s="152"/>
      <c r="AI214" s="152"/>
      <c r="AJ214" s="149"/>
      <c r="AK214" s="152"/>
      <c r="AL214" s="149">
        <v>3</v>
      </c>
      <c r="AM214" s="382">
        <f t="shared" si="272"/>
        <v>14.285714285714286</v>
      </c>
      <c r="AN214" s="178">
        <v>3</v>
      </c>
      <c r="AO214" s="382">
        <f t="shared" si="273"/>
        <v>14.285714285714286</v>
      </c>
      <c r="AP214" s="178">
        <v>2</v>
      </c>
      <c r="AQ214" s="382">
        <f t="shared" si="279"/>
        <v>9.5238095238095237</v>
      </c>
      <c r="AR214" s="179">
        <v>13</v>
      </c>
      <c r="AS214" s="382">
        <f t="shared" si="274"/>
        <v>61.904761904761905</v>
      </c>
      <c r="AT214" s="146"/>
      <c r="AU214" s="146"/>
      <c r="AV214" s="146"/>
      <c r="AW214" s="153"/>
      <c r="AX214" s="146">
        <v>13</v>
      </c>
      <c r="AY214" s="165">
        <f t="shared" si="275"/>
        <v>61.904761904761905</v>
      </c>
      <c r="AZ214" s="146">
        <v>8</v>
      </c>
      <c r="BA214" s="165">
        <f t="shared" si="276"/>
        <v>38.095238095238095</v>
      </c>
      <c r="BB214" s="269"/>
    </row>
    <row r="215" spans="1:54" x14ac:dyDescent="0.2">
      <c r="A215" s="191" t="s">
        <v>266</v>
      </c>
      <c r="B215" s="191"/>
      <c r="C215" s="191"/>
      <c r="D215" s="191"/>
      <c r="E215" s="191"/>
      <c r="F215" s="191"/>
      <c r="G215" s="191"/>
      <c r="H215" s="191"/>
      <c r="I215" s="191"/>
      <c r="J215" s="191"/>
      <c r="K215" s="191"/>
      <c r="L215" s="191"/>
      <c r="M215" s="191"/>
      <c r="N215" s="191"/>
      <c r="O215" s="191"/>
      <c r="P215" s="191"/>
      <c r="Q215" s="191"/>
      <c r="R215" s="191"/>
      <c r="S215" s="191"/>
      <c r="T215" s="191"/>
      <c r="U215" s="191"/>
      <c r="V215" s="191"/>
      <c r="W215" s="191"/>
      <c r="X215" s="191"/>
      <c r="Y215" s="191"/>
      <c r="Z215" s="191"/>
      <c r="AA215" s="191"/>
      <c r="AB215" s="191"/>
      <c r="AC215" s="191"/>
      <c r="AD215" s="191"/>
      <c r="AE215" s="191"/>
      <c r="AF215" s="191"/>
      <c r="AG215" s="191"/>
      <c r="AH215" s="191"/>
      <c r="AI215" s="191"/>
      <c r="AJ215" s="191"/>
      <c r="AK215" s="191"/>
      <c r="AL215" s="191"/>
      <c r="AM215" s="191"/>
      <c r="AN215" s="191"/>
      <c r="AO215" s="191"/>
      <c r="AP215" s="191"/>
      <c r="AQ215" s="191"/>
      <c r="AR215" s="191"/>
      <c r="AS215" s="191"/>
      <c r="AT215" s="191"/>
      <c r="AU215" s="191"/>
      <c r="AV215" s="191"/>
      <c r="AW215" s="191"/>
      <c r="AX215" s="191"/>
      <c r="AY215" s="191"/>
      <c r="AZ215" s="191"/>
      <c r="BA215" s="191"/>
    </row>
    <row r="216" spans="1:54" x14ac:dyDescent="0.2">
      <c r="A216" s="124"/>
      <c r="B216" s="125" t="s">
        <v>267</v>
      </c>
      <c r="C216" s="91">
        <f t="shared" ref="C216:H216" si="286">C217+C218</f>
        <v>73</v>
      </c>
      <c r="D216" s="91">
        <f t="shared" si="286"/>
        <v>57</v>
      </c>
      <c r="E216" s="91">
        <f t="shared" si="286"/>
        <v>4</v>
      </c>
      <c r="F216" s="91">
        <f t="shared" si="286"/>
        <v>1541</v>
      </c>
      <c r="G216" s="91">
        <f t="shared" si="286"/>
        <v>1534</v>
      </c>
      <c r="H216" s="91">
        <f t="shared" si="286"/>
        <v>83</v>
      </c>
      <c r="I216" s="92">
        <f>H216*100/G216</f>
        <v>5.4106910039113432</v>
      </c>
      <c r="J216" s="91">
        <f>J219+J229+J238+J250+J260+J277+J291</f>
        <v>1451</v>
      </c>
      <c r="K216" s="92">
        <f>J216*100/G216</f>
        <v>94.589308996088661</v>
      </c>
      <c r="L216" s="91">
        <f>L217+L218</f>
        <v>909</v>
      </c>
      <c r="M216" s="92">
        <f>L216*100/G216</f>
        <v>59.256844850065193</v>
      </c>
      <c r="N216" s="91">
        <f>N217+N218</f>
        <v>625</v>
      </c>
      <c r="O216" s="92">
        <f>N216*100/G216</f>
        <v>40.743155149934807</v>
      </c>
      <c r="P216" s="91">
        <f>P217+P218</f>
        <v>320</v>
      </c>
      <c r="Q216" s="92">
        <f>P216*100/G216</f>
        <v>20.860495436766623</v>
      </c>
      <c r="R216" s="91">
        <f>R217+R218</f>
        <v>527</v>
      </c>
      <c r="S216" s="92">
        <f>R216*100/G216</f>
        <v>34.35462842242503</v>
      </c>
      <c r="T216" s="91">
        <f>T217+T218</f>
        <v>467</v>
      </c>
      <c r="U216" s="92">
        <f>T216*100/G216</f>
        <v>30.443285528031289</v>
      </c>
      <c r="V216" s="91">
        <f>V217+V218</f>
        <v>220</v>
      </c>
      <c r="W216" s="92">
        <f>V216*100/G216</f>
        <v>14.341590612777054</v>
      </c>
      <c r="X216" s="91">
        <f>X217+X218</f>
        <v>1257</v>
      </c>
      <c r="Y216" s="92">
        <f>X216*100/G216</f>
        <v>81.942633637548894</v>
      </c>
      <c r="Z216" s="91"/>
      <c r="AA216" s="91"/>
      <c r="AB216" s="91">
        <f>AB217+AB218</f>
        <v>267</v>
      </c>
      <c r="AC216" s="92">
        <f>AB216*100/G216</f>
        <v>17.405475880052151</v>
      </c>
      <c r="AD216" s="91">
        <f>AD217+AD218</f>
        <v>1</v>
      </c>
      <c r="AE216" s="92">
        <f>AD216*100/G216</f>
        <v>6.51890482398957E-2</v>
      </c>
      <c r="AF216" s="91"/>
      <c r="AG216" s="91"/>
      <c r="AH216" s="91"/>
      <c r="AI216" s="91"/>
      <c r="AJ216" s="91">
        <f>AJ217+AJ218</f>
        <v>9</v>
      </c>
      <c r="AK216" s="92">
        <f>AJ216*100/F216</f>
        <v>0.58403634003893579</v>
      </c>
      <c r="AL216" s="91">
        <f>AL217+AL218</f>
        <v>318</v>
      </c>
      <c r="AM216" s="92">
        <f>AL216*100/G216</f>
        <v>20.730117340286832</v>
      </c>
      <c r="AN216" s="91">
        <f>AN217+AN218</f>
        <v>230</v>
      </c>
      <c r="AO216" s="92">
        <f>AN216*100/G216</f>
        <v>14.99348109517601</v>
      </c>
      <c r="AP216" s="91">
        <f>AP217+AP218</f>
        <v>3</v>
      </c>
      <c r="AQ216" s="92">
        <f>AP216*100/G216</f>
        <v>0.19556714471968709</v>
      </c>
      <c r="AR216" s="91">
        <f>AR217+AR218</f>
        <v>983</v>
      </c>
      <c r="AS216" s="92">
        <f>AR216*100/G216</f>
        <v>64.080834419817464</v>
      </c>
      <c r="AT216" s="91">
        <f>AT217+AT218</f>
        <v>6</v>
      </c>
      <c r="AU216" s="91">
        <f t="shared" ref="AU216:AW216" si="287">AU217+AU218</f>
        <v>2</v>
      </c>
      <c r="AV216" s="91">
        <f t="shared" si="287"/>
        <v>2</v>
      </c>
      <c r="AW216" s="91">
        <f t="shared" si="287"/>
        <v>2</v>
      </c>
      <c r="AX216" s="91">
        <f>AX217+AX218</f>
        <v>982</v>
      </c>
      <c r="AY216" s="92">
        <f>AX216*100/G216</f>
        <v>64.015645371577577</v>
      </c>
      <c r="AZ216" s="91">
        <f>AZ217+AZ218</f>
        <v>552</v>
      </c>
      <c r="BA216" s="92">
        <f>AZ216*100/G216</f>
        <v>35.984354628422423</v>
      </c>
    </row>
    <row r="217" spans="1:54" x14ac:dyDescent="0.2">
      <c r="A217" s="126"/>
      <c r="B217" s="127" t="s">
        <v>48</v>
      </c>
      <c r="C217" s="127">
        <f>C237+C259+C275</f>
        <v>15</v>
      </c>
      <c r="D217" s="127"/>
      <c r="E217" s="127">
        <f>E220+E237+E259+E276</f>
        <v>4</v>
      </c>
      <c r="F217" s="127">
        <f t="shared" ref="F217:BA218" si="288">F220+F237+F259+F276</f>
        <v>114</v>
      </c>
      <c r="G217" s="127">
        <f t="shared" si="288"/>
        <v>114</v>
      </c>
      <c r="H217" s="127">
        <f t="shared" si="288"/>
        <v>83</v>
      </c>
      <c r="I217" s="383">
        <f>H217*100/G217</f>
        <v>72.807017543859644</v>
      </c>
      <c r="J217" s="127">
        <f t="shared" si="288"/>
        <v>31</v>
      </c>
      <c r="K217" s="383">
        <f>J217*100/G217</f>
        <v>27.192982456140349</v>
      </c>
      <c r="L217" s="127">
        <f t="shared" si="288"/>
        <v>78</v>
      </c>
      <c r="M217" s="383">
        <f>L217*100/G217</f>
        <v>68.421052631578945</v>
      </c>
      <c r="N217" s="127">
        <f t="shared" si="288"/>
        <v>36</v>
      </c>
      <c r="O217" s="383">
        <f>N217*100/G217</f>
        <v>31.578947368421051</v>
      </c>
      <c r="P217" s="127">
        <f t="shared" si="288"/>
        <v>16</v>
      </c>
      <c r="Q217" s="383">
        <f>P217*100/G217</f>
        <v>14.035087719298245</v>
      </c>
      <c r="R217" s="127">
        <f t="shared" si="288"/>
        <v>40</v>
      </c>
      <c r="S217" s="383">
        <f>R217*100/G217</f>
        <v>35.087719298245617</v>
      </c>
      <c r="T217" s="127">
        <f t="shared" si="288"/>
        <v>41</v>
      </c>
      <c r="U217" s="383">
        <f>T217*100/G217</f>
        <v>35.964912280701753</v>
      </c>
      <c r="V217" s="127">
        <f t="shared" si="288"/>
        <v>17</v>
      </c>
      <c r="W217" s="383">
        <f>V217*100/G217</f>
        <v>14.912280701754385</v>
      </c>
      <c r="X217" s="127">
        <f t="shared" si="288"/>
        <v>66</v>
      </c>
      <c r="Y217" s="383">
        <f>X217*100/G217</f>
        <v>57.89473684210526</v>
      </c>
      <c r="Z217" s="127">
        <f t="shared" si="288"/>
        <v>0</v>
      </c>
      <c r="AA217" s="127">
        <f t="shared" si="288"/>
        <v>0</v>
      </c>
      <c r="AB217" s="127">
        <f t="shared" si="288"/>
        <v>48</v>
      </c>
      <c r="AC217" s="383">
        <f>AB217*100/G217</f>
        <v>42.10526315789474</v>
      </c>
      <c r="AD217" s="127">
        <f t="shared" si="288"/>
        <v>0</v>
      </c>
      <c r="AE217" s="383">
        <f t="shared" ref="AE217:AE218" si="289">AD217*100/G217</f>
        <v>0</v>
      </c>
      <c r="AF217" s="127">
        <f t="shared" si="288"/>
        <v>0</v>
      </c>
      <c r="AG217" s="127">
        <f t="shared" si="288"/>
        <v>0</v>
      </c>
      <c r="AH217" s="127">
        <f t="shared" si="288"/>
        <v>0</v>
      </c>
      <c r="AI217" s="127">
        <f t="shared" si="288"/>
        <v>0</v>
      </c>
      <c r="AJ217" s="127">
        <f t="shared" si="288"/>
        <v>0</v>
      </c>
      <c r="AK217" s="281">
        <f>AJ217*100/G217</f>
        <v>0</v>
      </c>
      <c r="AL217" s="127">
        <f t="shared" si="288"/>
        <v>21</v>
      </c>
      <c r="AM217" s="87">
        <f>AL217*100/G217</f>
        <v>18.421052631578949</v>
      </c>
      <c r="AN217" s="127">
        <f t="shared" si="288"/>
        <v>19</v>
      </c>
      <c r="AO217" s="87">
        <f>AN217*100/G217</f>
        <v>16.666666666666668</v>
      </c>
      <c r="AP217" s="127">
        <f t="shared" si="288"/>
        <v>0</v>
      </c>
      <c r="AQ217" s="383">
        <f t="shared" ref="AQ217:AQ218" si="290">AP217*100/G217</f>
        <v>0</v>
      </c>
      <c r="AR217" s="127">
        <f t="shared" si="288"/>
        <v>74</v>
      </c>
      <c r="AS217" s="281">
        <f>AR217*100/G217</f>
        <v>64.912280701754383</v>
      </c>
      <c r="AT217" s="127">
        <f t="shared" si="288"/>
        <v>2</v>
      </c>
      <c r="AU217" s="127">
        <f t="shared" si="288"/>
        <v>0</v>
      </c>
      <c r="AV217" s="127">
        <f t="shared" si="288"/>
        <v>1</v>
      </c>
      <c r="AW217" s="127">
        <f t="shared" si="288"/>
        <v>1</v>
      </c>
      <c r="AX217" s="127">
        <f t="shared" si="288"/>
        <v>71</v>
      </c>
      <c r="AY217" s="281">
        <f>AX217*100/G217</f>
        <v>62.280701754385966</v>
      </c>
      <c r="AZ217" s="127">
        <f t="shared" si="288"/>
        <v>43</v>
      </c>
      <c r="BA217" s="281">
        <f>AZ217*100/G217</f>
        <v>37.719298245614034</v>
      </c>
    </row>
    <row r="218" spans="1:54" x14ac:dyDescent="0.2">
      <c r="A218" s="126"/>
      <c r="B218" s="127" t="s">
        <v>49</v>
      </c>
      <c r="C218" s="127">
        <v>58</v>
      </c>
      <c r="D218" s="127">
        <f>D221+D229+D238++D250+D260+D277+D291</f>
        <v>57</v>
      </c>
      <c r="E218" s="127">
        <f t="shared" ref="E218:BA218" si="291">E221+E229+E238++E250+E260+E277+E291</f>
        <v>0</v>
      </c>
      <c r="F218" s="127">
        <f t="shared" si="291"/>
        <v>1427</v>
      </c>
      <c r="G218" s="127">
        <f t="shared" si="291"/>
        <v>1420</v>
      </c>
      <c r="H218" s="127">
        <f t="shared" si="291"/>
        <v>0</v>
      </c>
      <c r="I218" s="127">
        <f t="shared" si="291"/>
        <v>0</v>
      </c>
      <c r="J218" s="127">
        <f t="shared" si="291"/>
        <v>1420</v>
      </c>
      <c r="K218" s="383">
        <f>J218*100/G218</f>
        <v>100</v>
      </c>
      <c r="L218" s="127">
        <f t="shared" si="291"/>
        <v>831</v>
      </c>
      <c r="M218" s="383">
        <f>L218*100/G218</f>
        <v>58.521126760563384</v>
      </c>
      <c r="N218" s="127">
        <f t="shared" si="291"/>
        <v>589</v>
      </c>
      <c r="O218" s="383">
        <f>N218*100/G218</f>
        <v>41.478873239436616</v>
      </c>
      <c r="P218" s="127">
        <f t="shared" si="291"/>
        <v>304</v>
      </c>
      <c r="Q218" s="127">
        <f t="shared" si="291"/>
        <v>163.79931042107148</v>
      </c>
      <c r="R218" s="127">
        <f t="shared" si="291"/>
        <v>487</v>
      </c>
      <c r="S218" s="127">
        <f t="shared" si="291"/>
        <v>250.44541717284577</v>
      </c>
      <c r="T218" s="127">
        <f t="shared" si="291"/>
        <v>426</v>
      </c>
      <c r="U218" s="127">
        <f t="shared" si="291"/>
        <v>190.14128540722376</v>
      </c>
      <c r="V218" s="127">
        <f t="shared" si="291"/>
        <v>203</v>
      </c>
      <c r="W218" s="127">
        <f t="shared" si="291"/>
        <v>95.201340136694512</v>
      </c>
      <c r="X218" s="127">
        <f t="shared" si="291"/>
        <v>1191</v>
      </c>
      <c r="Y218" s="127">
        <f t="shared" si="291"/>
        <v>604.14082480347042</v>
      </c>
      <c r="Z218" s="127">
        <f t="shared" si="291"/>
        <v>0</v>
      </c>
      <c r="AA218" s="127">
        <f t="shared" si="291"/>
        <v>0</v>
      </c>
      <c r="AB218" s="127">
        <f t="shared" si="291"/>
        <v>219</v>
      </c>
      <c r="AC218" s="383">
        <f>AB218*100/G218</f>
        <v>15.422535211267606</v>
      </c>
      <c r="AD218" s="127">
        <f t="shared" si="291"/>
        <v>1</v>
      </c>
      <c r="AE218" s="383">
        <f t="shared" si="289"/>
        <v>7.0422535211267609E-2</v>
      </c>
      <c r="AF218" s="127">
        <f t="shared" si="291"/>
        <v>0</v>
      </c>
      <c r="AG218" s="127">
        <f t="shared" si="291"/>
        <v>0</v>
      </c>
      <c r="AH218" s="127">
        <f t="shared" si="291"/>
        <v>0</v>
      </c>
      <c r="AI218" s="127">
        <f t="shared" si="291"/>
        <v>0</v>
      </c>
      <c r="AJ218" s="127">
        <f t="shared" si="291"/>
        <v>9</v>
      </c>
      <c r="AK218" s="281">
        <f>AJ218*100/G218</f>
        <v>0.63380281690140849</v>
      </c>
      <c r="AL218" s="127">
        <f t="shared" si="291"/>
        <v>297</v>
      </c>
      <c r="AM218" s="87">
        <f>AL218*100/G218</f>
        <v>20.91549295774648</v>
      </c>
      <c r="AN218" s="127">
        <f t="shared" si="291"/>
        <v>211</v>
      </c>
      <c r="AO218" s="87">
        <f>AN218*100/G218</f>
        <v>14.859154929577464</v>
      </c>
      <c r="AP218" s="127">
        <f t="shared" si="291"/>
        <v>3</v>
      </c>
      <c r="AQ218" s="383">
        <f t="shared" si="290"/>
        <v>0.21126760563380281</v>
      </c>
      <c r="AR218" s="127">
        <f t="shared" si="291"/>
        <v>909</v>
      </c>
      <c r="AS218" s="281">
        <f>AR218*100/G218</f>
        <v>64.014084507042256</v>
      </c>
      <c r="AT218" s="127">
        <f t="shared" si="291"/>
        <v>4</v>
      </c>
      <c r="AU218" s="127">
        <f t="shared" si="291"/>
        <v>2</v>
      </c>
      <c r="AV218" s="127">
        <f t="shared" si="291"/>
        <v>1</v>
      </c>
      <c r="AW218" s="127">
        <f t="shared" si="291"/>
        <v>1</v>
      </c>
      <c r="AX218" s="127">
        <f t="shared" si="291"/>
        <v>911</v>
      </c>
      <c r="AY218" s="281">
        <f>AX218*100/G218</f>
        <v>64.154929577464785</v>
      </c>
      <c r="AZ218" s="127">
        <f t="shared" si="291"/>
        <v>509</v>
      </c>
      <c r="BA218" s="281">
        <f>AZ218*100/G218</f>
        <v>35.845070422535208</v>
      </c>
    </row>
    <row r="219" spans="1:54" x14ac:dyDescent="0.2">
      <c r="A219" s="107"/>
      <c r="B219" s="36" t="s">
        <v>87</v>
      </c>
      <c r="C219" s="36">
        <v>7</v>
      </c>
      <c r="D219" s="6">
        <f>D220+D221</f>
        <v>6</v>
      </c>
      <c r="E219" s="6">
        <f t="shared" ref="E219:AZ219" si="292">E220+E221</f>
        <v>1</v>
      </c>
      <c r="F219" s="6">
        <f t="shared" si="292"/>
        <v>147</v>
      </c>
      <c r="G219" s="6">
        <f t="shared" si="292"/>
        <v>146</v>
      </c>
      <c r="H219" s="6">
        <f t="shared" si="292"/>
        <v>0</v>
      </c>
      <c r="I219" s="6">
        <f t="shared" si="292"/>
        <v>0</v>
      </c>
      <c r="J219" s="6">
        <f t="shared" si="292"/>
        <v>146</v>
      </c>
      <c r="K219" s="129">
        <f t="shared" ref="K219:K229" si="293">J219*100/G219</f>
        <v>100</v>
      </c>
      <c r="L219" s="6">
        <f t="shared" si="292"/>
        <v>83</v>
      </c>
      <c r="M219" s="28">
        <f t="shared" ref="M219:M229" si="294">L219*100/G219</f>
        <v>56.849315068493148</v>
      </c>
      <c r="N219" s="6">
        <f t="shared" si="292"/>
        <v>63</v>
      </c>
      <c r="O219" s="28">
        <f t="shared" ref="O219:O284" si="295">N219*100/G219</f>
        <v>43.150684931506852</v>
      </c>
      <c r="P219" s="6">
        <f t="shared" si="292"/>
        <v>42</v>
      </c>
      <c r="Q219" s="28">
        <f t="shared" ref="Q219:Q229" si="296">P219*100/G219</f>
        <v>28.767123287671232</v>
      </c>
      <c r="R219" s="6">
        <f t="shared" si="292"/>
        <v>61</v>
      </c>
      <c r="S219" s="28">
        <f t="shared" ref="S219:S229" si="297">R219*100/G219</f>
        <v>41.780821917808218</v>
      </c>
      <c r="T219" s="6">
        <f t="shared" si="292"/>
        <v>32</v>
      </c>
      <c r="U219" s="28">
        <f t="shared" ref="U219:U229" si="298">T219*100/G219</f>
        <v>21.917808219178081</v>
      </c>
      <c r="V219" s="6">
        <f t="shared" si="292"/>
        <v>11</v>
      </c>
      <c r="W219" s="28">
        <f t="shared" ref="W219:W229" si="299">V219*100/G219</f>
        <v>7.5342465753424657</v>
      </c>
      <c r="X219" s="6">
        <f t="shared" si="292"/>
        <v>146</v>
      </c>
      <c r="Y219" s="41">
        <f t="shared" ref="Y219:Y284" si="300">X219*100/G219</f>
        <v>100</v>
      </c>
      <c r="Z219" s="6">
        <f t="shared" si="292"/>
        <v>0</v>
      </c>
      <c r="AA219" s="6">
        <f t="shared" si="292"/>
        <v>0</v>
      </c>
      <c r="AB219" s="6">
        <f t="shared" si="292"/>
        <v>0</v>
      </c>
      <c r="AC219" s="41">
        <f t="shared" ref="AC219:AC235" si="301">AB219*100/G219</f>
        <v>0</v>
      </c>
      <c r="AD219" s="6">
        <f t="shared" si="292"/>
        <v>0</v>
      </c>
      <c r="AE219" s="6">
        <f t="shared" si="292"/>
        <v>0</v>
      </c>
      <c r="AF219" s="6">
        <f t="shared" si="292"/>
        <v>0</v>
      </c>
      <c r="AG219" s="6">
        <f t="shared" si="292"/>
        <v>0</v>
      </c>
      <c r="AH219" s="6">
        <f t="shared" si="292"/>
        <v>0</v>
      </c>
      <c r="AI219" s="6">
        <f t="shared" si="292"/>
        <v>0</v>
      </c>
      <c r="AJ219" s="6">
        <f t="shared" si="292"/>
        <v>0</v>
      </c>
      <c r="AK219" s="6">
        <f t="shared" si="292"/>
        <v>0</v>
      </c>
      <c r="AL219" s="6">
        <f t="shared" si="292"/>
        <v>15</v>
      </c>
      <c r="AM219" s="28">
        <f t="shared" ref="AM219:AM235" si="302">AL219*100/G219</f>
        <v>10.273972602739725</v>
      </c>
      <c r="AN219" s="6">
        <f t="shared" si="292"/>
        <v>0</v>
      </c>
      <c r="AO219" s="6">
        <f t="shared" si="292"/>
        <v>0</v>
      </c>
      <c r="AP219" s="6">
        <f t="shared" si="292"/>
        <v>0</v>
      </c>
      <c r="AQ219" s="6">
        <f t="shared" si="292"/>
        <v>0</v>
      </c>
      <c r="AR219" s="6">
        <f t="shared" si="292"/>
        <v>131</v>
      </c>
      <c r="AS219" s="41">
        <f t="shared" ref="AS219:AS235" si="303">AR219*100/G219</f>
        <v>89.726027397260268</v>
      </c>
      <c r="AT219" s="6">
        <f t="shared" si="292"/>
        <v>0</v>
      </c>
      <c r="AU219" s="6">
        <f t="shared" si="292"/>
        <v>0</v>
      </c>
      <c r="AV219" s="6">
        <f t="shared" si="292"/>
        <v>0</v>
      </c>
      <c r="AW219" s="6">
        <f t="shared" si="292"/>
        <v>0</v>
      </c>
      <c r="AX219" s="6">
        <f t="shared" si="292"/>
        <v>56</v>
      </c>
      <c r="AY219" s="41">
        <f t="shared" ref="AY219:AY235" si="304">AX219*100/G219</f>
        <v>38.356164383561641</v>
      </c>
      <c r="AZ219" s="6">
        <f t="shared" si="292"/>
        <v>90</v>
      </c>
      <c r="BA219" s="41">
        <f t="shared" ref="BA219:BA235" si="305">AZ219*100/G219</f>
        <v>61.643835616438359</v>
      </c>
      <c r="BB219" s="269"/>
    </row>
    <row r="220" spans="1:54" x14ac:dyDescent="0.2">
      <c r="A220" s="107"/>
      <c r="B220" s="117" t="s">
        <v>48</v>
      </c>
      <c r="C220" s="36">
        <v>1</v>
      </c>
      <c r="D220" s="6">
        <f>D225</f>
        <v>0</v>
      </c>
      <c r="E220" s="6">
        <f t="shared" ref="E220:AZ220" si="306">E225</f>
        <v>1</v>
      </c>
      <c r="F220" s="6">
        <f t="shared" si="306"/>
        <v>31</v>
      </c>
      <c r="G220" s="6">
        <f t="shared" si="306"/>
        <v>31</v>
      </c>
      <c r="H220" s="6">
        <f t="shared" si="306"/>
        <v>0</v>
      </c>
      <c r="I220" s="6">
        <f t="shared" si="306"/>
        <v>0</v>
      </c>
      <c r="J220" s="6">
        <f t="shared" si="306"/>
        <v>31</v>
      </c>
      <c r="K220" s="129">
        <f t="shared" si="293"/>
        <v>100</v>
      </c>
      <c r="L220" s="6">
        <f t="shared" si="306"/>
        <v>17</v>
      </c>
      <c r="M220" s="28">
        <f t="shared" si="294"/>
        <v>54.838709677419352</v>
      </c>
      <c r="N220" s="6">
        <f t="shared" si="306"/>
        <v>14</v>
      </c>
      <c r="O220" s="28">
        <f t="shared" si="295"/>
        <v>45.161290322580648</v>
      </c>
      <c r="P220" s="6">
        <f t="shared" si="306"/>
        <v>8</v>
      </c>
      <c r="Q220" s="28">
        <f t="shared" si="296"/>
        <v>25.806451612903224</v>
      </c>
      <c r="R220" s="6">
        <f t="shared" si="306"/>
        <v>14</v>
      </c>
      <c r="S220" s="28">
        <f t="shared" si="297"/>
        <v>45.161290322580648</v>
      </c>
      <c r="T220" s="6">
        <f t="shared" si="306"/>
        <v>9</v>
      </c>
      <c r="U220" s="28">
        <f t="shared" si="298"/>
        <v>29.032258064516128</v>
      </c>
      <c r="V220" s="6">
        <f t="shared" si="306"/>
        <v>0</v>
      </c>
      <c r="W220" s="28">
        <f t="shared" si="299"/>
        <v>0</v>
      </c>
      <c r="X220" s="6">
        <f t="shared" si="306"/>
        <v>31</v>
      </c>
      <c r="Y220" s="41">
        <f t="shared" si="300"/>
        <v>100</v>
      </c>
      <c r="Z220" s="6">
        <f t="shared" si="306"/>
        <v>0</v>
      </c>
      <c r="AA220" s="6">
        <f t="shared" si="306"/>
        <v>0</v>
      </c>
      <c r="AB220" s="6">
        <f t="shared" si="306"/>
        <v>0</v>
      </c>
      <c r="AC220" s="41">
        <f t="shared" si="301"/>
        <v>0</v>
      </c>
      <c r="AD220" s="6">
        <f t="shared" si="306"/>
        <v>0</v>
      </c>
      <c r="AE220" s="6">
        <f t="shared" si="306"/>
        <v>0</v>
      </c>
      <c r="AF220" s="6">
        <f t="shared" si="306"/>
        <v>0</v>
      </c>
      <c r="AG220" s="6">
        <f t="shared" si="306"/>
        <v>0</v>
      </c>
      <c r="AH220" s="6">
        <f t="shared" si="306"/>
        <v>0</v>
      </c>
      <c r="AI220" s="6">
        <f t="shared" si="306"/>
        <v>0</v>
      </c>
      <c r="AJ220" s="6">
        <f t="shared" si="306"/>
        <v>0</v>
      </c>
      <c r="AK220" s="6">
        <f t="shared" si="306"/>
        <v>0</v>
      </c>
      <c r="AL220" s="6">
        <f t="shared" si="306"/>
        <v>0</v>
      </c>
      <c r="AM220" s="28">
        <f t="shared" si="302"/>
        <v>0</v>
      </c>
      <c r="AN220" s="6">
        <f t="shared" si="306"/>
        <v>0</v>
      </c>
      <c r="AO220" s="6">
        <f t="shared" si="306"/>
        <v>0</v>
      </c>
      <c r="AP220" s="6">
        <f t="shared" si="306"/>
        <v>0</v>
      </c>
      <c r="AQ220" s="6">
        <f t="shared" si="306"/>
        <v>0</v>
      </c>
      <c r="AR220" s="6">
        <f t="shared" si="306"/>
        <v>31</v>
      </c>
      <c r="AS220" s="41">
        <f t="shared" si="303"/>
        <v>100</v>
      </c>
      <c r="AT220" s="6">
        <f t="shared" si="306"/>
        <v>0</v>
      </c>
      <c r="AU220" s="6">
        <f t="shared" si="306"/>
        <v>0</v>
      </c>
      <c r="AV220" s="6">
        <f t="shared" si="306"/>
        <v>0</v>
      </c>
      <c r="AW220" s="6">
        <f t="shared" si="306"/>
        <v>0</v>
      </c>
      <c r="AX220" s="6">
        <f t="shared" si="306"/>
        <v>11</v>
      </c>
      <c r="AY220" s="41">
        <f t="shared" si="304"/>
        <v>35.483870967741936</v>
      </c>
      <c r="AZ220" s="6">
        <f t="shared" si="306"/>
        <v>20</v>
      </c>
      <c r="BA220" s="41">
        <f t="shared" si="305"/>
        <v>64.516129032258064</v>
      </c>
      <c r="BB220" s="269"/>
    </row>
    <row r="221" spans="1:54" x14ac:dyDescent="0.2">
      <c r="A221" s="107"/>
      <c r="B221" s="117" t="s">
        <v>49</v>
      </c>
      <c r="C221" s="36">
        <v>6</v>
      </c>
      <c r="D221" s="6">
        <f>D222+D223+D224+D226+D227+D228</f>
        <v>6</v>
      </c>
      <c r="E221" s="6">
        <f t="shared" ref="E221:AZ221" si="307">E222+E223+E224+E226+E227+E228</f>
        <v>0</v>
      </c>
      <c r="F221" s="6">
        <f t="shared" si="307"/>
        <v>116</v>
      </c>
      <c r="G221" s="6">
        <f t="shared" si="307"/>
        <v>115</v>
      </c>
      <c r="H221" s="6">
        <f t="shared" si="307"/>
        <v>0</v>
      </c>
      <c r="I221" s="6">
        <f t="shared" si="307"/>
        <v>0</v>
      </c>
      <c r="J221" s="6">
        <f t="shared" si="307"/>
        <v>115</v>
      </c>
      <c r="K221" s="129">
        <f t="shared" si="293"/>
        <v>100</v>
      </c>
      <c r="L221" s="6">
        <f t="shared" si="307"/>
        <v>66</v>
      </c>
      <c r="M221" s="28">
        <f t="shared" si="294"/>
        <v>57.391304347826086</v>
      </c>
      <c r="N221" s="6">
        <f t="shared" si="307"/>
        <v>49</v>
      </c>
      <c r="O221" s="28">
        <f t="shared" si="295"/>
        <v>42.608695652173914</v>
      </c>
      <c r="P221" s="6">
        <f t="shared" si="307"/>
        <v>34</v>
      </c>
      <c r="Q221" s="28">
        <f t="shared" si="296"/>
        <v>29.565217391304348</v>
      </c>
      <c r="R221" s="6">
        <f t="shared" si="307"/>
        <v>47</v>
      </c>
      <c r="S221" s="28">
        <f t="shared" si="297"/>
        <v>40.869565217391305</v>
      </c>
      <c r="T221" s="6">
        <f t="shared" si="307"/>
        <v>23</v>
      </c>
      <c r="U221" s="28">
        <f t="shared" si="298"/>
        <v>20</v>
      </c>
      <c r="V221" s="6">
        <f t="shared" si="307"/>
        <v>11</v>
      </c>
      <c r="W221" s="28">
        <f t="shared" si="299"/>
        <v>9.5652173913043477</v>
      </c>
      <c r="X221" s="6">
        <f t="shared" si="307"/>
        <v>115</v>
      </c>
      <c r="Y221" s="41">
        <f t="shared" si="300"/>
        <v>100</v>
      </c>
      <c r="Z221" s="6">
        <f t="shared" si="307"/>
        <v>0</v>
      </c>
      <c r="AA221" s="6">
        <f t="shared" si="307"/>
        <v>0</v>
      </c>
      <c r="AB221" s="6">
        <f t="shared" si="307"/>
        <v>0</v>
      </c>
      <c r="AC221" s="41">
        <f t="shared" si="301"/>
        <v>0</v>
      </c>
      <c r="AD221" s="6">
        <f t="shared" si="307"/>
        <v>0</v>
      </c>
      <c r="AE221" s="6">
        <f t="shared" si="307"/>
        <v>0</v>
      </c>
      <c r="AF221" s="6">
        <f t="shared" si="307"/>
        <v>0</v>
      </c>
      <c r="AG221" s="6">
        <f t="shared" si="307"/>
        <v>0</v>
      </c>
      <c r="AH221" s="6">
        <f t="shared" si="307"/>
        <v>0</v>
      </c>
      <c r="AI221" s="6">
        <f t="shared" si="307"/>
        <v>0</v>
      </c>
      <c r="AJ221" s="6">
        <f t="shared" si="307"/>
        <v>0</v>
      </c>
      <c r="AK221" s="6">
        <f t="shared" si="307"/>
        <v>0</v>
      </c>
      <c r="AL221" s="6">
        <f t="shared" si="307"/>
        <v>15</v>
      </c>
      <c r="AM221" s="28">
        <f t="shared" si="302"/>
        <v>13.043478260869565</v>
      </c>
      <c r="AN221" s="6">
        <f t="shared" si="307"/>
        <v>0</v>
      </c>
      <c r="AO221" s="6">
        <f t="shared" si="307"/>
        <v>0</v>
      </c>
      <c r="AP221" s="6">
        <f t="shared" si="307"/>
        <v>0</v>
      </c>
      <c r="AQ221" s="6">
        <f t="shared" si="307"/>
        <v>0</v>
      </c>
      <c r="AR221" s="6">
        <f t="shared" si="307"/>
        <v>100</v>
      </c>
      <c r="AS221" s="41">
        <f t="shared" si="303"/>
        <v>86.956521739130437</v>
      </c>
      <c r="AT221" s="6">
        <f t="shared" si="307"/>
        <v>0</v>
      </c>
      <c r="AU221" s="6">
        <f t="shared" si="307"/>
        <v>0</v>
      </c>
      <c r="AV221" s="6">
        <f t="shared" si="307"/>
        <v>0</v>
      </c>
      <c r="AW221" s="6">
        <f t="shared" si="307"/>
        <v>0</v>
      </c>
      <c r="AX221" s="6">
        <f t="shared" si="307"/>
        <v>45</v>
      </c>
      <c r="AY221" s="41">
        <f t="shared" si="304"/>
        <v>39.130434782608695</v>
      </c>
      <c r="AZ221" s="6">
        <f t="shared" si="307"/>
        <v>70</v>
      </c>
      <c r="BA221" s="41">
        <f t="shared" si="305"/>
        <v>60.869565217391305</v>
      </c>
      <c r="BB221" s="269"/>
    </row>
    <row r="222" spans="1:54" x14ac:dyDescent="0.2">
      <c r="A222" s="46">
        <v>1</v>
      </c>
      <c r="B222" s="189" t="s">
        <v>268</v>
      </c>
      <c r="C222" s="39" t="s">
        <v>269</v>
      </c>
      <c r="D222" s="32">
        <v>1</v>
      </c>
      <c r="E222" s="32"/>
      <c r="F222" s="32">
        <v>21</v>
      </c>
      <c r="G222" s="32">
        <v>21</v>
      </c>
      <c r="H222" s="43"/>
      <c r="I222" s="38"/>
      <c r="J222" s="43">
        <v>21</v>
      </c>
      <c r="K222" s="131">
        <f t="shared" si="293"/>
        <v>100</v>
      </c>
      <c r="L222" s="32">
        <v>12</v>
      </c>
      <c r="M222" s="27">
        <f t="shared" si="294"/>
        <v>57.142857142857146</v>
      </c>
      <c r="N222" s="32">
        <v>9</v>
      </c>
      <c r="O222" s="27">
        <f t="shared" si="295"/>
        <v>42.857142857142854</v>
      </c>
      <c r="P222" s="32">
        <v>10</v>
      </c>
      <c r="Q222" s="27">
        <f t="shared" si="296"/>
        <v>47.61904761904762</v>
      </c>
      <c r="R222" s="32">
        <v>8</v>
      </c>
      <c r="S222" s="27">
        <f t="shared" si="297"/>
        <v>38.095238095238095</v>
      </c>
      <c r="T222" s="32">
        <v>2</v>
      </c>
      <c r="U222" s="27">
        <f t="shared" si="298"/>
        <v>9.5238095238095237</v>
      </c>
      <c r="V222" s="32">
        <v>1</v>
      </c>
      <c r="W222" s="27">
        <f t="shared" si="299"/>
        <v>4.7619047619047619</v>
      </c>
      <c r="X222" s="32">
        <v>21</v>
      </c>
      <c r="Y222" s="29">
        <f t="shared" si="300"/>
        <v>100</v>
      </c>
      <c r="Z222" s="43"/>
      <c r="AA222" s="33"/>
      <c r="AB222" s="43"/>
      <c r="AC222" s="29">
        <f t="shared" si="301"/>
        <v>0</v>
      </c>
      <c r="AD222" s="43"/>
      <c r="AE222" s="33"/>
      <c r="AF222" s="43"/>
      <c r="AG222" s="33"/>
      <c r="AH222" s="33"/>
      <c r="AI222" s="33"/>
      <c r="AJ222" s="43"/>
      <c r="AK222" s="33"/>
      <c r="AL222" s="32">
        <v>3</v>
      </c>
      <c r="AM222" s="27">
        <f t="shared" si="302"/>
        <v>14.285714285714286</v>
      </c>
      <c r="AN222" s="32"/>
      <c r="AO222" s="21"/>
      <c r="AP222" s="32"/>
      <c r="AQ222" s="32"/>
      <c r="AR222" s="32">
        <v>18</v>
      </c>
      <c r="AS222" s="29">
        <f t="shared" si="303"/>
        <v>85.714285714285708</v>
      </c>
      <c r="AT222" s="43"/>
      <c r="AU222" s="43"/>
      <c r="AV222" s="43"/>
      <c r="AW222" s="145"/>
      <c r="AX222" s="43">
        <v>19</v>
      </c>
      <c r="AY222" s="29">
        <f t="shared" si="304"/>
        <v>90.476190476190482</v>
      </c>
      <c r="AZ222" s="43">
        <v>2</v>
      </c>
      <c r="BA222" s="29">
        <f t="shared" si="305"/>
        <v>9.5238095238095237</v>
      </c>
      <c r="BB222" s="269"/>
    </row>
    <row r="223" spans="1:54" x14ac:dyDescent="0.2">
      <c r="A223" s="46">
        <v>2</v>
      </c>
      <c r="B223" s="189"/>
      <c r="C223" s="39" t="s">
        <v>270</v>
      </c>
      <c r="D223" s="32">
        <v>1</v>
      </c>
      <c r="E223" s="32"/>
      <c r="F223" s="32">
        <v>21</v>
      </c>
      <c r="G223" s="32">
        <v>21</v>
      </c>
      <c r="H223" s="43"/>
      <c r="I223" s="38"/>
      <c r="J223" s="43">
        <v>21</v>
      </c>
      <c r="K223" s="131">
        <f t="shared" si="293"/>
        <v>100</v>
      </c>
      <c r="L223" s="32">
        <v>11</v>
      </c>
      <c r="M223" s="27">
        <f t="shared" si="294"/>
        <v>52.38095238095238</v>
      </c>
      <c r="N223" s="32">
        <v>10</v>
      </c>
      <c r="O223" s="27">
        <f t="shared" si="295"/>
        <v>47.61904761904762</v>
      </c>
      <c r="P223" s="32">
        <v>6</v>
      </c>
      <c r="Q223" s="27">
        <f t="shared" si="296"/>
        <v>28.571428571428573</v>
      </c>
      <c r="R223" s="32">
        <v>12</v>
      </c>
      <c r="S223" s="27">
        <f t="shared" si="297"/>
        <v>57.142857142857146</v>
      </c>
      <c r="T223" s="32">
        <v>1</v>
      </c>
      <c r="U223" s="27">
        <f t="shared" si="298"/>
        <v>4.7619047619047619</v>
      </c>
      <c r="V223" s="32">
        <v>2</v>
      </c>
      <c r="W223" s="27">
        <f t="shared" si="299"/>
        <v>9.5238095238095237</v>
      </c>
      <c r="X223" s="32">
        <v>21</v>
      </c>
      <c r="Y223" s="29">
        <f t="shared" si="300"/>
        <v>100</v>
      </c>
      <c r="Z223" s="43"/>
      <c r="AA223" s="33"/>
      <c r="AB223" s="43"/>
      <c r="AC223" s="29">
        <f t="shared" si="301"/>
        <v>0</v>
      </c>
      <c r="AD223" s="43"/>
      <c r="AE223" s="33"/>
      <c r="AF223" s="43"/>
      <c r="AG223" s="33"/>
      <c r="AH223" s="33"/>
      <c r="AI223" s="33"/>
      <c r="AJ223" s="43"/>
      <c r="AK223" s="33"/>
      <c r="AL223" s="32">
        <v>2</v>
      </c>
      <c r="AM223" s="27">
        <f t="shared" si="302"/>
        <v>9.5238095238095237</v>
      </c>
      <c r="AN223" s="32"/>
      <c r="AO223" s="21"/>
      <c r="AP223" s="32"/>
      <c r="AQ223" s="32"/>
      <c r="AR223" s="32">
        <v>19</v>
      </c>
      <c r="AS223" s="29">
        <f t="shared" si="303"/>
        <v>90.476190476190482</v>
      </c>
      <c r="AT223" s="43"/>
      <c r="AU223" s="43"/>
      <c r="AV223" s="43"/>
      <c r="AW223" s="145"/>
      <c r="AX223" s="43">
        <v>6</v>
      </c>
      <c r="AY223" s="29">
        <f t="shared" si="304"/>
        <v>28.571428571428573</v>
      </c>
      <c r="AZ223" s="43">
        <v>15</v>
      </c>
      <c r="BA223" s="29">
        <f t="shared" si="305"/>
        <v>71.428571428571431</v>
      </c>
      <c r="BB223" s="269"/>
    </row>
    <row r="224" spans="1:54" x14ac:dyDescent="0.2">
      <c r="A224" s="46">
        <v>3</v>
      </c>
      <c r="B224" s="189"/>
      <c r="C224" s="39" t="s">
        <v>271</v>
      </c>
      <c r="D224" s="32">
        <v>1</v>
      </c>
      <c r="E224" s="32"/>
      <c r="F224" s="32">
        <v>21</v>
      </c>
      <c r="G224" s="32">
        <v>20</v>
      </c>
      <c r="H224" s="43"/>
      <c r="I224" s="38"/>
      <c r="J224" s="43">
        <v>20</v>
      </c>
      <c r="K224" s="131">
        <f t="shared" si="293"/>
        <v>100</v>
      </c>
      <c r="L224" s="32">
        <v>11</v>
      </c>
      <c r="M224" s="27">
        <f t="shared" si="294"/>
        <v>55</v>
      </c>
      <c r="N224" s="32">
        <v>9</v>
      </c>
      <c r="O224" s="27">
        <f t="shared" si="295"/>
        <v>45</v>
      </c>
      <c r="P224" s="32">
        <v>6</v>
      </c>
      <c r="Q224" s="27">
        <f t="shared" si="296"/>
        <v>30</v>
      </c>
      <c r="R224" s="32">
        <v>10</v>
      </c>
      <c r="S224" s="27">
        <f t="shared" si="297"/>
        <v>50</v>
      </c>
      <c r="T224" s="32">
        <v>3</v>
      </c>
      <c r="U224" s="27">
        <f t="shared" si="298"/>
        <v>15</v>
      </c>
      <c r="V224" s="32">
        <v>1</v>
      </c>
      <c r="W224" s="27">
        <f t="shared" si="299"/>
        <v>5</v>
      </c>
      <c r="X224" s="32">
        <v>20</v>
      </c>
      <c r="Y224" s="29">
        <f t="shared" si="300"/>
        <v>100</v>
      </c>
      <c r="Z224" s="43"/>
      <c r="AA224" s="33"/>
      <c r="AB224" s="43"/>
      <c r="AC224" s="29">
        <f t="shared" si="301"/>
        <v>0</v>
      </c>
      <c r="AD224" s="43"/>
      <c r="AE224" s="33"/>
      <c r="AF224" s="43"/>
      <c r="AG224" s="33"/>
      <c r="AH224" s="33"/>
      <c r="AI224" s="33"/>
      <c r="AJ224" s="43"/>
      <c r="AK224" s="33"/>
      <c r="AL224" s="32">
        <v>4</v>
      </c>
      <c r="AM224" s="27">
        <f t="shared" si="302"/>
        <v>20</v>
      </c>
      <c r="AN224" s="32"/>
      <c r="AO224" s="21"/>
      <c r="AP224" s="32"/>
      <c r="AQ224" s="32"/>
      <c r="AR224" s="32">
        <v>16</v>
      </c>
      <c r="AS224" s="29">
        <f t="shared" si="303"/>
        <v>80</v>
      </c>
      <c r="AT224" s="43"/>
      <c r="AU224" s="43"/>
      <c r="AV224" s="43"/>
      <c r="AW224" s="145"/>
      <c r="AX224" s="43">
        <v>4</v>
      </c>
      <c r="AY224" s="29">
        <f t="shared" si="304"/>
        <v>20</v>
      </c>
      <c r="AZ224" s="43">
        <v>16</v>
      </c>
      <c r="BA224" s="29">
        <f t="shared" si="305"/>
        <v>80</v>
      </c>
      <c r="BB224" s="269"/>
    </row>
    <row r="225" spans="1:54" x14ac:dyDescent="0.2">
      <c r="A225" s="46">
        <v>4</v>
      </c>
      <c r="B225" s="189"/>
      <c r="C225" s="39" t="s">
        <v>272</v>
      </c>
      <c r="D225" s="32"/>
      <c r="E225" s="32">
        <v>1</v>
      </c>
      <c r="F225" s="43">
        <v>31</v>
      </c>
      <c r="G225" s="43">
        <v>31</v>
      </c>
      <c r="H225" s="43"/>
      <c r="I225" s="38"/>
      <c r="J225" s="43">
        <v>31</v>
      </c>
      <c r="K225" s="131">
        <f t="shared" si="293"/>
        <v>100</v>
      </c>
      <c r="L225" s="43">
        <v>17</v>
      </c>
      <c r="M225" s="27">
        <f t="shared" si="294"/>
        <v>54.838709677419352</v>
      </c>
      <c r="N225" s="32">
        <v>14</v>
      </c>
      <c r="O225" s="27">
        <f t="shared" si="295"/>
        <v>45.161290322580648</v>
      </c>
      <c r="P225" s="43">
        <v>8</v>
      </c>
      <c r="Q225" s="27">
        <f t="shared" si="296"/>
        <v>25.806451612903224</v>
      </c>
      <c r="R225" s="32">
        <v>14</v>
      </c>
      <c r="S225" s="27">
        <f t="shared" si="297"/>
        <v>45.161290322580648</v>
      </c>
      <c r="T225" s="43">
        <v>9</v>
      </c>
      <c r="U225" s="27">
        <f t="shared" si="298"/>
        <v>29.032258064516128</v>
      </c>
      <c r="V225" s="43"/>
      <c r="W225" s="27">
        <f t="shared" si="299"/>
        <v>0</v>
      </c>
      <c r="X225" s="43">
        <v>31</v>
      </c>
      <c r="Y225" s="29">
        <f t="shared" si="300"/>
        <v>100</v>
      </c>
      <c r="Z225" s="43"/>
      <c r="AA225" s="33"/>
      <c r="AB225" s="43"/>
      <c r="AC225" s="29">
        <f t="shared" si="301"/>
        <v>0</v>
      </c>
      <c r="AD225" s="43"/>
      <c r="AE225" s="33"/>
      <c r="AF225" s="43"/>
      <c r="AG225" s="33"/>
      <c r="AH225" s="33"/>
      <c r="AI225" s="33"/>
      <c r="AJ225" s="43"/>
      <c r="AK225" s="33"/>
      <c r="AL225" s="43"/>
      <c r="AM225" s="27">
        <f t="shared" si="302"/>
        <v>0</v>
      </c>
      <c r="AN225" s="43"/>
      <c r="AO225" s="21"/>
      <c r="AP225" s="43"/>
      <c r="AQ225" s="32"/>
      <c r="AR225" s="32">
        <v>31</v>
      </c>
      <c r="AS225" s="29">
        <f t="shared" si="303"/>
        <v>100</v>
      </c>
      <c r="AT225" s="43"/>
      <c r="AU225" s="43"/>
      <c r="AV225" s="43"/>
      <c r="AW225" s="145"/>
      <c r="AX225" s="43">
        <v>11</v>
      </c>
      <c r="AY225" s="29">
        <f t="shared" si="304"/>
        <v>35.483870967741936</v>
      </c>
      <c r="AZ225" s="43">
        <v>20</v>
      </c>
      <c r="BA225" s="29">
        <f t="shared" si="305"/>
        <v>64.516129032258064</v>
      </c>
      <c r="BB225" s="269"/>
    </row>
    <row r="226" spans="1:54" x14ac:dyDescent="0.2">
      <c r="A226" s="46">
        <v>5</v>
      </c>
      <c r="B226" s="189"/>
      <c r="C226" s="39" t="s">
        <v>273</v>
      </c>
      <c r="D226" s="32">
        <v>1</v>
      </c>
      <c r="E226" s="32"/>
      <c r="F226" s="43">
        <v>21</v>
      </c>
      <c r="G226" s="43">
        <v>21</v>
      </c>
      <c r="H226" s="43"/>
      <c r="I226" s="38"/>
      <c r="J226" s="43">
        <v>21</v>
      </c>
      <c r="K226" s="131">
        <f t="shared" si="293"/>
        <v>100</v>
      </c>
      <c r="L226" s="43">
        <v>13</v>
      </c>
      <c r="M226" s="27">
        <f t="shared" si="294"/>
        <v>61.904761904761905</v>
      </c>
      <c r="N226" s="32">
        <v>8</v>
      </c>
      <c r="O226" s="27">
        <f t="shared" si="295"/>
        <v>38.095238095238095</v>
      </c>
      <c r="P226" s="43">
        <v>5</v>
      </c>
      <c r="Q226" s="27">
        <f t="shared" si="296"/>
        <v>23.80952380952381</v>
      </c>
      <c r="R226" s="32">
        <v>8</v>
      </c>
      <c r="S226" s="27">
        <f t="shared" si="297"/>
        <v>38.095238095238095</v>
      </c>
      <c r="T226" s="43">
        <v>6</v>
      </c>
      <c r="U226" s="27">
        <f t="shared" si="298"/>
        <v>28.571428571428573</v>
      </c>
      <c r="V226" s="43">
        <v>2</v>
      </c>
      <c r="W226" s="27">
        <f t="shared" si="299"/>
        <v>9.5238095238095237</v>
      </c>
      <c r="X226" s="43">
        <v>21</v>
      </c>
      <c r="Y226" s="29">
        <f t="shared" si="300"/>
        <v>100</v>
      </c>
      <c r="Z226" s="43"/>
      <c r="AA226" s="33"/>
      <c r="AB226" s="43"/>
      <c r="AC226" s="29">
        <f t="shared" si="301"/>
        <v>0</v>
      </c>
      <c r="AD226" s="43"/>
      <c r="AE226" s="33"/>
      <c r="AF226" s="43"/>
      <c r="AG226" s="33"/>
      <c r="AH226" s="33"/>
      <c r="AI226" s="33"/>
      <c r="AJ226" s="43"/>
      <c r="AK226" s="33"/>
      <c r="AL226" s="43">
        <v>2</v>
      </c>
      <c r="AM226" s="27">
        <f t="shared" si="302"/>
        <v>9.5238095238095237</v>
      </c>
      <c r="AN226" s="43"/>
      <c r="AO226" s="21"/>
      <c r="AP226" s="43"/>
      <c r="AQ226" s="32"/>
      <c r="AR226" s="32">
        <v>19</v>
      </c>
      <c r="AS226" s="29">
        <f t="shared" si="303"/>
        <v>90.476190476190482</v>
      </c>
      <c r="AT226" s="43"/>
      <c r="AU226" s="43"/>
      <c r="AV226" s="43"/>
      <c r="AW226" s="145"/>
      <c r="AX226" s="43">
        <v>7</v>
      </c>
      <c r="AY226" s="29">
        <f t="shared" si="304"/>
        <v>33.333333333333336</v>
      </c>
      <c r="AZ226" s="43">
        <v>14</v>
      </c>
      <c r="BA226" s="29">
        <f t="shared" si="305"/>
        <v>66.666666666666671</v>
      </c>
      <c r="BB226" s="269"/>
    </row>
    <row r="227" spans="1:54" ht="15.75" customHeight="1" x14ac:dyDescent="0.2">
      <c r="A227" s="46">
        <v>6</v>
      </c>
      <c r="B227" s="189"/>
      <c r="C227" s="37" t="s">
        <v>274</v>
      </c>
      <c r="D227" s="32">
        <v>1</v>
      </c>
      <c r="E227" s="32"/>
      <c r="F227" s="43">
        <v>21</v>
      </c>
      <c r="G227" s="43">
        <v>21</v>
      </c>
      <c r="H227" s="43"/>
      <c r="I227" s="38"/>
      <c r="J227" s="43">
        <v>21</v>
      </c>
      <c r="K227" s="131">
        <f t="shared" si="293"/>
        <v>100</v>
      </c>
      <c r="L227" s="43">
        <v>12</v>
      </c>
      <c r="M227" s="27">
        <f t="shared" si="294"/>
        <v>57.142857142857146</v>
      </c>
      <c r="N227" s="32">
        <v>9</v>
      </c>
      <c r="O227" s="27">
        <f t="shared" si="295"/>
        <v>42.857142857142854</v>
      </c>
      <c r="P227" s="43">
        <v>4</v>
      </c>
      <c r="Q227" s="27">
        <f t="shared" si="296"/>
        <v>19.047619047619047</v>
      </c>
      <c r="R227" s="32">
        <v>7</v>
      </c>
      <c r="S227" s="27">
        <f t="shared" si="297"/>
        <v>33.333333333333336</v>
      </c>
      <c r="T227" s="43">
        <v>7</v>
      </c>
      <c r="U227" s="27">
        <f t="shared" si="298"/>
        <v>33.333333333333336</v>
      </c>
      <c r="V227" s="43">
        <v>3</v>
      </c>
      <c r="W227" s="27">
        <f t="shared" si="299"/>
        <v>14.285714285714286</v>
      </c>
      <c r="X227" s="43">
        <v>21</v>
      </c>
      <c r="Y227" s="29">
        <f t="shared" si="300"/>
        <v>100</v>
      </c>
      <c r="Z227" s="43"/>
      <c r="AA227" s="33"/>
      <c r="AB227" s="43"/>
      <c r="AC227" s="29">
        <f t="shared" si="301"/>
        <v>0</v>
      </c>
      <c r="AD227" s="43"/>
      <c r="AE227" s="33"/>
      <c r="AF227" s="43"/>
      <c r="AG227" s="33"/>
      <c r="AH227" s="33"/>
      <c r="AI227" s="33"/>
      <c r="AJ227" s="43"/>
      <c r="AK227" s="33"/>
      <c r="AL227" s="43">
        <v>2</v>
      </c>
      <c r="AM227" s="27">
        <f t="shared" si="302"/>
        <v>9.5238095238095237</v>
      </c>
      <c r="AN227" s="43"/>
      <c r="AO227" s="21"/>
      <c r="AP227" s="43"/>
      <c r="AQ227" s="32"/>
      <c r="AR227" s="32">
        <v>19</v>
      </c>
      <c r="AS227" s="29">
        <f t="shared" si="303"/>
        <v>90.476190476190482</v>
      </c>
      <c r="AT227" s="43"/>
      <c r="AU227" s="43"/>
      <c r="AV227" s="43"/>
      <c r="AW227" s="145"/>
      <c r="AX227" s="43">
        <v>5</v>
      </c>
      <c r="AY227" s="29">
        <f t="shared" si="304"/>
        <v>23.80952380952381</v>
      </c>
      <c r="AZ227" s="43">
        <v>16</v>
      </c>
      <c r="BA227" s="29">
        <f t="shared" si="305"/>
        <v>76.19047619047619</v>
      </c>
      <c r="BB227" s="269"/>
    </row>
    <row r="228" spans="1:54" x14ac:dyDescent="0.2">
      <c r="A228" s="46">
        <v>7</v>
      </c>
      <c r="B228" s="189"/>
      <c r="C228" s="39" t="s">
        <v>275</v>
      </c>
      <c r="D228" s="32">
        <v>1</v>
      </c>
      <c r="E228" s="32"/>
      <c r="F228" s="43">
        <v>11</v>
      </c>
      <c r="G228" s="43">
        <v>11</v>
      </c>
      <c r="H228" s="43"/>
      <c r="I228" s="38"/>
      <c r="J228" s="43">
        <v>11</v>
      </c>
      <c r="K228" s="131">
        <f t="shared" si="293"/>
        <v>100</v>
      </c>
      <c r="L228" s="43">
        <v>7</v>
      </c>
      <c r="M228" s="27">
        <f t="shared" si="294"/>
        <v>63.636363636363633</v>
      </c>
      <c r="N228" s="32">
        <v>4</v>
      </c>
      <c r="O228" s="27">
        <f t="shared" si="295"/>
        <v>36.363636363636367</v>
      </c>
      <c r="P228" s="43">
        <v>3</v>
      </c>
      <c r="Q228" s="27">
        <f t="shared" si="296"/>
        <v>27.272727272727273</v>
      </c>
      <c r="R228" s="32">
        <v>2</v>
      </c>
      <c r="S228" s="27">
        <f t="shared" si="297"/>
        <v>18.181818181818183</v>
      </c>
      <c r="T228" s="43">
        <v>4</v>
      </c>
      <c r="U228" s="27">
        <f t="shared" si="298"/>
        <v>36.363636363636367</v>
      </c>
      <c r="V228" s="43">
        <v>2</v>
      </c>
      <c r="W228" s="27">
        <f t="shared" si="299"/>
        <v>18.181818181818183</v>
      </c>
      <c r="X228" s="43">
        <v>11</v>
      </c>
      <c r="Y228" s="29">
        <f t="shared" si="300"/>
        <v>100</v>
      </c>
      <c r="Z228" s="43"/>
      <c r="AA228" s="33"/>
      <c r="AB228" s="43"/>
      <c r="AC228" s="29">
        <f t="shared" si="301"/>
        <v>0</v>
      </c>
      <c r="AD228" s="43"/>
      <c r="AE228" s="33"/>
      <c r="AF228" s="43"/>
      <c r="AG228" s="33"/>
      <c r="AH228" s="33"/>
      <c r="AI228" s="33"/>
      <c r="AJ228" s="43"/>
      <c r="AK228" s="33"/>
      <c r="AL228" s="43">
        <v>2</v>
      </c>
      <c r="AM228" s="27">
        <f t="shared" si="302"/>
        <v>18.181818181818183</v>
      </c>
      <c r="AN228" s="43"/>
      <c r="AO228" s="21"/>
      <c r="AP228" s="43"/>
      <c r="AQ228" s="32"/>
      <c r="AR228" s="32">
        <v>9</v>
      </c>
      <c r="AS228" s="29">
        <f t="shared" si="303"/>
        <v>81.818181818181813</v>
      </c>
      <c r="AT228" s="43"/>
      <c r="AU228" s="43"/>
      <c r="AV228" s="43"/>
      <c r="AW228" s="145"/>
      <c r="AX228" s="43">
        <v>4</v>
      </c>
      <c r="AY228" s="29">
        <f t="shared" si="304"/>
        <v>36.363636363636367</v>
      </c>
      <c r="AZ228" s="43">
        <v>7</v>
      </c>
      <c r="BA228" s="29">
        <f t="shared" si="305"/>
        <v>63.636363636363633</v>
      </c>
      <c r="BB228" s="269"/>
    </row>
    <row r="229" spans="1:54" x14ac:dyDescent="0.2">
      <c r="A229" s="47">
        <f ca="1">A229:AS252=+AA229:AQ252</f>
        <v>0</v>
      </c>
      <c r="B229" s="36" t="s">
        <v>87</v>
      </c>
      <c r="C229" s="36">
        <v>6</v>
      </c>
      <c r="D229" s="17">
        <v>6</v>
      </c>
      <c r="E229" s="17"/>
      <c r="F229" s="17">
        <v>156</v>
      </c>
      <c r="G229" s="17">
        <f>G230+G231+G232+G233+G234+G235</f>
        <v>155</v>
      </c>
      <c r="H229" s="17"/>
      <c r="I229" s="17"/>
      <c r="J229" s="17">
        <f t="shared" ref="J229:AZ229" si="308">J230+J231+J232+J233+J234+J235</f>
        <v>155</v>
      </c>
      <c r="K229" s="129">
        <f t="shared" si="293"/>
        <v>100</v>
      </c>
      <c r="L229" s="17">
        <f t="shared" si="308"/>
        <v>89</v>
      </c>
      <c r="M229" s="28">
        <f t="shared" si="294"/>
        <v>57.41935483870968</v>
      </c>
      <c r="N229" s="17">
        <f t="shared" si="308"/>
        <v>66</v>
      </c>
      <c r="O229" s="28">
        <f t="shared" si="295"/>
        <v>42.58064516129032</v>
      </c>
      <c r="P229" s="17">
        <f t="shared" si="308"/>
        <v>20</v>
      </c>
      <c r="Q229" s="28">
        <f t="shared" si="296"/>
        <v>12.903225806451612</v>
      </c>
      <c r="R229" s="17">
        <f t="shared" si="308"/>
        <v>59</v>
      </c>
      <c r="S229" s="28">
        <f t="shared" si="297"/>
        <v>38.064516129032256</v>
      </c>
      <c r="T229" s="17">
        <f t="shared" si="308"/>
        <v>33</v>
      </c>
      <c r="U229" s="28">
        <f t="shared" si="298"/>
        <v>21.29032258064516</v>
      </c>
      <c r="V229" s="17">
        <f t="shared" si="308"/>
        <v>43</v>
      </c>
      <c r="W229" s="28">
        <f t="shared" si="299"/>
        <v>27.741935483870968</v>
      </c>
      <c r="X229" s="17">
        <f t="shared" si="308"/>
        <v>80</v>
      </c>
      <c r="Y229" s="41">
        <f t="shared" si="300"/>
        <v>51.612903225806448</v>
      </c>
      <c r="Z229" s="17"/>
      <c r="AA229" s="17"/>
      <c r="AB229" s="17">
        <f t="shared" si="308"/>
        <v>74</v>
      </c>
      <c r="AC229" s="41">
        <f t="shared" si="301"/>
        <v>47.741935483870968</v>
      </c>
      <c r="AD229" s="17">
        <f t="shared" si="308"/>
        <v>1</v>
      </c>
      <c r="AE229" s="28">
        <f t="shared" ref="AE229:AE231" si="309">AD229*100/F229</f>
        <v>0.64102564102564108</v>
      </c>
      <c r="AF229" s="17"/>
      <c r="AG229" s="17"/>
      <c r="AH229" s="17"/>
      <c r="AI229" s="17"/>
      <c r="AJ229" s="17"/>
      <c r="AK229" s="28"/>
      <c r="AL229" s="17">
        <f t="shared" si="308"/>
        <v>49</v>
      </c>
      <c r="AM229" s="28">
        <f t="shared" si="302"/>
        <v>31.612903225806452</v>
      </c>
      <c r="AN229" s="17">
        <f t="shared" si="308"/>
        <v>28</v>
      </c>
      <c r="AO229" s="28">
        <f t="shared" ref="AO229:AO235" si="310">AN229*100/G229</f>
        <v>18.06451612903226</v>
      </c>
      <c r="AP229" s="17">
        <f t="shared" si="308"/>
        <v>3</v>
      </c>
      <c r="AQ229" s="19">
        <f t="shared" ref="AQ229" si="311">AP229*100/F229</f>
        <v>1.9230769230769231</v>
      </c>
      <c r="AR229" s="17">
        <f t="shared" si="308"/>
        <v>75</v>
      </c>
      <c r="AS229" s="41">
        <f t="shared" si="303"/>
        <v>48.387096774193552</v>
      </c>
      <c r="AT229" s="17"/>
      <c r="AU229" s="17"/>
      <c r="AV229" s="17"/>
      <c r="AW229" s="17"/>
      <c r="AX229" s="17">
        <f t="shared" si="308"/>
        <v>77</v>
      </c>
      <c r="AY229" s="41">
        <f t="shared" si="304"/>
        <v>49.677419354838712</v>
      </c>
      <c r="AZ229" s="17">
        <f t="shared" si="308"/>
        <v>78</v>
      </c>
      <c r="BA229" s="41">
        <f t="shared" si="305"/>
        <v>50.322580645161288</v>
      </c>
      <c r="BB229" s="269"/>
    </row>
    <row r="230" spans="1:54" x14ac:dyDescent="0.2">
      <c r="A230" s="159">
        <v>1</v>
      </c>
      <c r="B230" s="189" t="s">
        <v>276</v>
      </c>
      <c r="C230" s="37" t="s">
        <v>277</v>
      </c>
      <c r="D230" s="20">
        <v>1</v>
      </c>
      <c r="E230" s="20"/>
      <c r="F230" s="7">
        <v>21</v>
      </c>
      <c r="G230" s="7">
        <v>21</v>
      </c>
      <c r="H230" s="7"/>
      <c r="I230" s="21"/>
      <c r="J230" s="7">
        <v>21</v>
      </c>
      <c r="K230" s="27">
        <v>100</v>
      </c>
      <c r="L230" s="7">
        <v>13</v>
      </c>
      <c r="M230" s="27">
        <f t="shared" ref="M230:M235" si="312">L230*100/F230</f>
        <v>61.904761904761905</v>
      </c>
      <c r="N230" s="7">
        <v>8</v>
      </c>
      <c r="O230" s="27">
        <f t="shared" si="295"/>
        <v>38.095238095238095</v>
      </c>
      <c r="P230" s="7">
        <v>4</v>
      </c>
      <c r="Q230" s="27">
        <f t="shared" ref="Q230:Q235" si="313">P230*100/F230</f>
        <v>19.047619047619047</v>
      </c>
      <c r="R230" s="7">
        <v>10</v>
      </c>
      <c r="S230" s="27">
        <f t="shared" ref="S230:S235" si="314">R230*100/F230</f>
        <v>47.61904761904762</v>
      </c>
      <c r="T230" s="7">
        <v>4</v>
      </c>
      <c r="U230" s="27">
        <f t="shared" ref="U230:U235" si="315">T230*100/F230</f>
        <v>19.047619047619047</v>
      </c>
      <c r="V230" s="7">
        <v>3</v>
      </c>
      <c r="W230" s="27">
        <f t="shared" ref="W230:W235" si="316">V230*100/F230</f>
        <v>14.285714285714286</v>
      </c>
      <c r="X230" s="7">
        <v>21</v>
      </c>
      <c r="Y230" s="29">
        <f t="shared" si="300"/>
        <v>100</v>
      </c>
      <c r="Z230" s="7"/>
      <c r="AA230" s="21"/>
      <c r="AB230" s="7"/>
      <c r="AC230" s="29">
        <f t="shared" si="301"/>
        <v>0</v>
      </c>
      <c r="AD230" s="7"/>
      <c r="AE230" s="27"/>
      <c r="AF230" s="33"/>
      <c r="AG230" s="21"/>
      <c r="AH230" s="21"/>
      <c r="AI230" s="21"/>
      <c r="AJ230" s="20"/>
      <c r="AK230" s="27"/>
      <c r="AL230" s="7">
        <v>7</v>
      </c>
      <c r="AM230" s="27">
        <f t="shared" si="302"/>
        <v>33.333333333333336</v>
      </c>
      <c r="AN230" s="7">
        <v>4</v>
      </c>
      <c r="AO230" s="27">
        <f t="shared" si="310"/>
        <v>19.047619047619047</v>
      </c>
      <c r="AP230" s="7"/>
      <c r="AQ230" s="21"/>
      <c r="AR230" s="7">
        <v>10</v>
      </c>
      <c r="AS230" s="29">
        <f t="shared" si="303"/>
        <v>47.61904761904762</v>
      </c>
      <c r="AT230" s="38"/>
      <c r="AU230" s="38"/>
      <c r="AV230" s="38"/>
      <c r="AW230" s="38"/>
      <c r="AX230" s="43">
        <v>12</v>
      </c>
      <c r="AY230" s="29">
        <f t="shared" si="304"/>
        <v>57.142857142857146</v>
      </c>
      <c r="AZ230" s="43">
        <v>9</v>
      </c>
      <c r="BA230" s="29">
        <f t="shared" si="305"/>
        <v>42.857142857142854</v>
      </c>
      <c r="BB230" s="269"/>
    </row>
    <row r="231" spans="1:54" x14ac:dyDescent="0.2">
      <c r="A231" s="159">
        <v>2</v>
      </c>
      <c r="B231" s="189"/>
      <c r="C231" s="37" t="s">
        <v>82</v>
      </c>
      <c r="D231" s="20">
        <v>1</v>
      </c>
      <c r="E231" s="7"/>
      <c r="F231" s="7">
        <v>31</v>
      </c>
      <c r="G231" s="7">
        <v>31</v>
      </c>
      <c r="H231" s="7"/>
      <c r="I231" s="21"/>
      <c r="J231" s="7">
        <v>31</v>
      </c>
      <c r="K231" s="27">
        <v>100</v>
      </c>
      <c r="L231" s="7">
        <v>20</v>
      </c>
      <c r="M231" s="27">
        <f t="shared" si="312"/>
        <v>64.516129032258064</v>
      </c>
      <c r="N231" s="7">
        <v>11</v>
      </c>
      <c r="O231" s="27">
        <f t="shared" si="295"/>
        <v>35.483870967741936</v>
      </c>
      <c r="P231" s="7">
        <v>4</v>
      </c>
      <c r="Q231" s="27">
        <f t="shared" si="313"/>
        <v>12.903225806451612</v>
      </c>
      <c r="R231" s="7">
        <v>11</v>
      </c>
      <c r="S231" s="27">
        <f t="shared" si="314"/>
        <v>35.483870967741936</v>
      </c>
      <c r="T231" s="7">
        <v>6</v>
      </c>
      <c r="U231" s="27">
        <f t="shared" si="315"/>
        <v>19.35483870967742</v>
      </c>
      <c r="V231" s="7">
        <v>10</v>
      </c>
      <c r="W231" s="27">
        <f t="shared" si="316"/>
        <v>32.258064516129032</v>
      </c>
      <c r="X231" s="7">
        <v>17</v>
      </c>
      <c r="Y231" s="29">
        <f t="shared" si="300"/>
        <v>54.838709677419352</v>
      </c>
      <c r="Z231" s="7"/>
      <c r="AA231" s="21"/>
      <c r="AB231" s="7">
        <v>13</v>
      </c>
      <c r="AC231" s="29">
        <f t="shared" si="301"/>
        <v>41.935483870967744</v>
      </c>
      <c r="AD231" s="7">
        <v>1</v>
      </c>
      <c r="AE231" s="27">
        <f t="shared" si="309"/>
        <v>3.225806451612903</v>
      </c>
      <c r="AF231" s="7"/>
      <c r="AG231" s="21"/>
      <c r="AH231" s="21"/>
      <c r="AI231" s="21"/>
      <c r="AJ231" s="20"/>
      <c r="AK231" s="27"/>
      <c r="AL231" s="7">
        <v>13</v>
      </c>
      <c r="AM231" s="27">
        <f t="shared" si="302"/>
        <v>41.935483870967744</v>
      </c>
      <c r="AN231" s="7">
        <v>6</v>
      </c>
      <c r="AO231" s="27">
        <f t="shared" si="310"/>
        <v>19.35483870967742</v>
      </c>
      <c r="AP231" s="7"/>
      <c r="AQ231" s="21"/>
      <c r="AR231" s="7">
        <v>12</v>
      </c>
      <c r="AS231" s="29">
        <f t="shared" si="303"/>
        <v>38.70967741935484</v>
      </c>
      <c r="AT231" s="38"/>
      <c r="AU231" s="38"/>
      <c r="AV231" s="38"/>
      <c r="AW231" s="38"/>
      <c r="AX231" s="43">
        <v>21</v>
      </c>
      <c r="AY231" s="29">
        <f t="shared" si="304"/>
        <v>67.741935483870961</v>
      </c>
      <c r="AZ231" s="43">
        <v>10</v>
      </c>
      <c r="BA231" s="29">
        <f t="shared" si="305"/>
        <v>32.258064516129032</v>
      </c>
      <c r="BB231" s="269"/>
    </row>
    <row r="232" spans="1:54" x14ac:dyDescent="0.2">
      <c r="A232" s="159">
        <v>3</v>
      </c>
      <c r="B232" s="189"/>
      <c r="C232" s="37" t="s">
        <v>278</v>
      </c>
      <c r="D232" s="20">
        <v>1</v>
      </c>
      <c r="E232" s="7"/>
      <c r="F232" s="7">
        <v>31</v>
      </c>
      <c r="G232" s="7">
        <v>31</v>
      </c>
      <c r="H232" s="7"/>
      <c r="I232" s="21"/>
      <c r="J232" s="7">
        <v>31</v>
      </c>
      <c r="K232" s="27">
        <v>100</v>
      </c>
      <c r="L232" s="7">
        <v>17</v>
      </c>
      <c r="M232" s="27">
        <f t="shared" si="312"/>
        <v>54.838709677419352</v>
      </c>
      <c r="N232" s="7">
        <v>14</v>
      </c>
      <c r="O232" s="27">
        <f t="shared" si="295"/>
        <v>45.161290322580648</v>
      </c>
      <c r="P232" s="7">
        <v>8</v>
      </c>
      <c r="Q232" s="27">
        <f t="shared" si="313"/>
        <v>25.806451612903224</v>
      </c>
      <c r="R232" s="7">
        <v>11</v>
      </c>
      <c r="S232" s="27">
        <f t="shared" si="314"/>
        <v>35.483870967741936</v>
      </c>
      <c r="T232" s="7">
        <v>3</v>
      </c>
      <c r="U232" s="27">
        <f t="shared" si="315"/>
        <v>9.67741935483871</v>
      </c>
      <c r="V232" s="7">
        <v>9</v>
      </c>
      <c r="W232" s="27">
        <f t="shared" si="316"/>
        <v>29.032258064516128</v>
      </c>
      <c r="X232" s="7">
        <v>7</v>
      </c>
      <c r="Y232" s="29">
        <f t="shared" si="300"/>
        <v>22.580645161290324</v>
      </c>
      <c r="Z232" s="7"/>
      <c r="AA232" s="21"/>
      <c r="AB232" s="7">
        <v>24</v>
      </c>
      <c r="AC232" s="29">
        <f t="shared" si="301"/>
        <v>77.41935483870968</v>
      </c>
      <c r="AD232" s="7"/>
      <c r="AE232" s="21"/>
      <c r="AF232" s="7"/>
      <c r="AG232" s="21"/>
      <c r="AH232" s="21"/>
      <c r="AI232" s="21"/>
      <c r="AJ232" s="20"/>
      <c r="AK232" s="27"/>
      <c r="AL232" s="7">
        <v>8</v>
      </c>
      <c r="AM232" s="27">
        <f t="shared" si="302"/>
        <v>25.806451612903224</v>
      </c>
      <c r="AN232" s="7">
        <v>7</v>
      </c>
      <c r="AO232" s="27">
        <f t="shared" si="310"/>
        <v>22.580645161290324</v>
      </c>
      <c r="AP232" s="7">
        <v>1</v>
      </c>
      <c r="AQ232" s="21">
        <f t="shared" ref="AQ232:AQ235" si="317">AP232*100/F232</f>
        <v>3.225806451612903</v>
      </c>
      <c r="AR232" s="7">
        <v>15</v>
      </c>
      <c r="AS232" s="29">
        <f t="shared" si="303"/>
        <v>48.387096774193552</v>
      </c>
      <c r="AT232" s="38"/>
      <c r="AU232" s="38"/>
      <c r="AV232" s="38"/>
      <c r="AW232" s="38"/>
      <c r="AX232" s="43">
        <v>17</v>
      </c>
      <c r="AY232" s="29">
        <f t="shared" si="304"/>
        <v>54.838709677419352</v>
      </c>
      <c r="AZ232" s="43">
        <v>14</v>
      </c>
      <c r="BA232" s="29">
        <f t="shared" si="305"/>
        <v>45.161290322580648</v>
      </c>
      <c r="BB232" s="269"/>
    </row>
    <row r="233" spans="1:54" x14ac:dyDescent="0.2">
      <c r="A233" s="159">
        <v>4</v>
      </c>
      <c r="B233" s="189"/>
      <c r="C233" s="37" t="s">
        <v>279</v>
      </c>
      <c r="D233" s="20">
        <v>1</v>
      </c>
      <c r="E233" s="7"/>
      <c r="F233" s="7">
        <v>31</v>
      </c>
      <c r="G233" s="7">
        <v>30</v>
      </c>
      <c r="H233" s="7"/>
      <c r="I233" s="21"/>
      <c r="J233" s="7">
        <v>30</v>
      </c>
      <c r="K233" s="27">
        <v>100</v>
      </c>
      <c r="L233" s="7">
        <v>15</v>
      </c>
      <c r="M233" s="27">
        <f>L233*100/G233</f>
        <v>50</v>
      </c>
      <c r="N233" s="7">
        <v>15</v>
      </c>
      <c r="O233" s="27">
        <f t="shared" si="295"/>
        <v>50</v>
      </c>
      <c r="P233" s="7">
        <v>0</v>
      </c>
      <c r="Q233" s="27">
        <f t="shared" si="313"/>
        <v>0</v>
      </c>
      <c r="R233" s="7">
        <v>10</v>
      </c>
      <c r="S233" s="27">
        <f t="shared" si="314"/>
        <v>32.258064516129032</v>
      </c>
      <c r="T233" s="7">
        <v>9</v>
      </c>
      <c r="U233" s="27">
        <f t="shared" si="315"/>
        <v>29.032258064516128</v>
      </c>
      <c r="V233" s="7">
        <v>11</v>
      </c>
      <c r="W233" s="27">
        <f t="shared" si="316"/>
        <v>35.483870967741936</v>
      </c>
      <c r="X233" s="7">
        <v>8</v>
      </c>
      <c r="Y233" s="29">
        <f t="shared" si="300"/>
        <v>26.666666666666668</v>
      </c>
      <c r="Z233" s="7"/>
      <c r="AA233" s="21"/>
      <c r="AB233" s="7">
        <v>22</v>
      </c>
      <c r="AC233" s="29">
        <f t="shared" si="301"/>
        <v>73.333333333333329</v>
      </c>
      <c r="AD233" s="7"/>
      <c r="AE233" s="21"/>
      <c r="AF233" s="7"/>
      <c r="AG233" s="21"/>
      <c r="AH233" s="21"/>
      <c r="AI233" s="21"/>
      <c r="AJ233" s="20"/>
      <c r="AK233" s="27"/>
      <c r="AL233" s="7">
        <v>14</v>
      </c>
      <c r="AM233" s="27">
        <f t="shared" si="302"/>
        <v>46.666666666666664</v>
      </c>
      <c r="AN233" s="7">
        <v>5</v>
      </c>
      <c r="AO233" s="27">
        <f t="shared" si="310"/>
        <v>16.666666666666668</v>
      </c>
      <c r="AP233" s="7"/>
      <c r="AQ233" s="21"/>
      <c r="AR233" s="7">
        <v>11</v>
      </c>
      <c r="AS233" s="29">
        <f t="shared" si="303"/>
        <v>36.666666666666664</v>
      </c>
      <c r="AT233" s="38"/>
      <c r="AU233" s="38"/>
      <c r="AV233" s="38"/>
      <c r="AW233" s="38"/>
      <c r="AX233" s="43">
        <v>10</v>
      </c>
      <c r="AY233" s="29">
        <f t="shared" si="304"/>
        <v>33.333333333333336</v>
      </c>
      <c r="AZ233" s="43">
        <v>20</v>
      </c>
      <c r="BA233" s="29">
        <f t="shared" si="305"/>
        <v>66.666666666666671</v>
      </c>
      <c r="BB233" s="269"/>
    </row>
    <row r="234" spans="1:54" x14ac:dyDescent="0.2">
      <c r="A234" s="159">
        <v>5</v>
      </c>
      <c r="B234" s="189"/>
      <c r="C234" s="37" t="s">
        <v>280</v>
      </c>
      <c r="D234" s="20">
        <v>1</v>
      </c>
      <c r="E234" s="7"/>
      <c r="F234" s="7">
        <v>21</v>
      </c>
      <c r="G234" s="7">
        <v>21</v>
      </c>
      <c r="H234" s="7"/>
      <c r="I234" s="21"/>
      <c r="J234" s="7">
        <v>21</v>
      </c>
      <c r="K234" s="27">
        <v>100</v>
      </c>
      <c r="L234" s="7">
        <v>13</v>
      </c>
      <c r="M234" s="27">
        <f t="shared" si="312"/>
        <v>61.904761904761905</v>
      </c>
      <c r="N234" s="7">
        <v>8</v>
      </c>
      <c r="O234" s="27">
        <f t="shared" si="295"/>
        <v>38.095238095238095</v>
      </c>
      <c r="P234" s="7">
        <v>2</v>
      </c>
      <c r="Q234" s="27">
        <f t="shared" si="313"/>
        <v>9.5238095238095237</v>
      </c>
      <c r="R234" s="7">
        <v>8</v>
      </c>
      <c r="S234" s="27">
        <f t="shared" si="314"/>
        <v>38.095238095238095</v>
      </c>
      <c r="T234" s="7">
        <v>4</v>
      </c>
      <c r="U234" s="27">
        <f t="shared" si="315"/>
        <v>19.047619047619047</v>
      </c>
      <c r="V234" s="7">
        <v>7</v>
      </c>
      <c r="W234" s="27">
        <f t="shared" si="316"/>
        <v>33.333333333333336</v>
      </c>
      <c r="X234" s="7">
        <v>6</v>
      </c>
      <c r="Y234" s="29">
        <f t="shared" si="300"/>
        <v>28.571428571428573</v>
      </c>
      <c r="Z234" s="7"/>
      <c r="AA234" s="21"/>
      <c r="AB234" s="7">
        <v>15</v>
      </c>
      <c r="AC234" s="29">
        <f t="shared" si="301"/>
        <v>71.428571428571431</v>
      </c>
      <c r="AD234" s="7"/>
      <c r="AE234" s="21"/>
      <c r="AF234" s="33"/>
      <c r="AG234" s="21"/>
      <c r="AH234" s="21"/>
      <c r="AI234" s="21"/>
      <c r="AJ234" s="20"/>
      <c r="AK234" s="27"/>
      <c r="AL234" s="7">
        <v>4</v>
      </c>
      <c r="AM234" s="27">
        <f t="shared" si="302"/>
        <v>19.047619047619047</v>
      </c>
      <c r="AN234" s="7">
        <v>4</v>
      </c>
      <c r="AO234" s="27">
        <f t="shared" si="310"/>
        <v>19.047619047619047</v>
      </c>
      <c r="AP234" s="7">
        <v>1</v>
      </c>
      <c r="AQ234" s="21">
        <f t="shared" si="317"/>
        <v>4.7619047619047619</v>
      </c>
      <c r="AR234" s="7">
        <v>12</v>
      </c>
      <c r="AS234" s="29">
        <f t="shared" si="303"/>
        <v>57.142857142857146</v>
      </c>
      <c r="AT234" s="38"/>
      <c r="AU234" s="38"/>
      <c r="AV234" s="38"/>
      <c r="AW234" s="38"/>
      <c r="AX234" s="43">
        <v>12</v>
      </c>
      <c r="AY234" s="29">
        <f t="shared" si="304"/>
        <v>57.142857142857146</v>
      </c>
      <c r="AZ234" s="43">
        <v>9</v>
      </c>
      <c r="BA234" s="29">
        <f t="shared" si="305"/>
        <v>42.857142857142854</v>
      </c>
      <c r="BB234" s="269"/>
    </row>
    <row r="235" spans="1:54" x14ac:dyDescent="0.2">
      <c r="A235" s="159">
        <v>6</v>
      </c>
      <c r="B235" s="189"/>
      <c r="C235" s="37" t="s">
        <v>281</v>
      </c>
      <c r="D235" s="20">
        <v>1</v>
      </c>
      <c r="E235" s="7"/>
      <c r="F235" s="7">
        <v>21</v>
      </c>
      <c r="G235" s="7">
        <v>21</v>
      </c>
      <c r="H235" s="7"/>
      <c r="I235" s="21"/>
      <c r="J235" s="7">
        <v>21</v>
      </c>
      <c r="K235" s="27">
        <v>100</v>
      </c>
      <c r="L235" s="7">
        <v>11</v>
      </c>
      <c r="M235" s="27">
        <f t="shared" si="312"/>
        <v>52.38095238095238</v>
      </c>
      <c r="N235" s="7">
        <v>10</v>
      </c>
      <c r="O235" s="27">
        <f t="shared" si="295"/>
        <v>47.61904761904762</v>
      </c>
      <c r="P235" s="7">
        <v>2</v>
      </c>
      <c r="Q235" s="27">
        <f t="shared" si="313"/>
        <v>9.5238095238095237</v>
      </c>
      <c r="R235" s="7">
        <v>9</v>
      </c>
      <c r="S235" s="27">
        <f t="shared" si="314"/>
        <v>42.857142857142854</v>
      </c>
      <c r="T235" s="7">
        <v>7</v>
      </c>
      <c r="U235" s="27">
        <f t="shared" si="315"/>
        <v>33.333333333333336</v>
      </c>
      <c r="V235" s="7">
        <v>3</v>
      </c>
      <c r="W235" s="27">
        <f t="shared" si="316"/>
        <v>14.285714285714286</v>
      </c>
      <c r="X235" s="7">
        <v>21</v>
      </c>
      <c r="Y235" s="29">
        <f t="shared" si="300"/>
        <v>100</v>
      </c>
      <c r="Z235" s="7"/>
      <c r="AA235" s="21"/>
      <c r="AB235" s="7"/>
      <c r="AC235" s="29">
        <f t="shared" si="301"/>
        <v>0</v>
      </c>
      <c r="AD235" s="7"/>
      <c r="AE235" s="21"/>
      <c r="AF235" s="7"/>
      <c r="AG235" s="21"/>
      <c r="AH235" s="21"/>
      <c r="AI235" s="21"/>
      <c r="AJ235" s="20"/>
      <c r="AK235" s="27"/>
      <c r="AL235" s="7">
        <v>3</v>
      </c>
      <c r="AM235" s="27">
        <f t="shared" si="302"/>
        <v>14.285714285714286</v>
      </c>
      <c r="AN235" s="7">
        <v>2</v>
      </c>
      <c r="AO235" s="27">
        <f t="shared" si="310"/>
        <v>9.5238095238095237</v>
      </c>
      <c r="AP235" s="7">
        <v>1</v>
      </c>
      <c r="AQ235" s="21">
        <f t="shared" si="317"/>
        <v>4.7619047619047619</v>
      </c>
      <c r="AR235" s="7">
        <v>15</v>
      </c>
      <c r="AS235" s="29">
        <f t="shared" si="303"/>
        <v>71.428571428571431</v>
      </c>
      <c r="AT235" s="38"/>
      <c r="AU235" s="38"/>
      <c r="AV235" s="38"/>
      <c r="AW235" s="38"/>
      <c r="AX235" s="43">
        <v>5</v>
      </c>
      <c r="AY235" s="29">
        <f t="shared" si="304"/>
        <v>23.80952380952381</v>
      </c>
      <c r="AZ235" s="43">
        <v>16</v>
      </c>
      <c r="BA235" s="29">
        <f t="shared" si="305"/>
        <v>76.19047619047619</v>
      </c>
      <c r="BB235" s="269"/>
    </row>
    <row r="236" spans="1:54" x14ac:dyDescent="0.2">
      <c r="A236" s="118"/>
      <c r="B236" s="118" t="s">
        <v>282</v>
      </c>
      <c r="C236" s="117">
        <v>11</v>
      </c>
      <c r="D236" s="117">
        <v>10</v>
      </c>
      <c r="E236" s="118">
        <v>1</v>
      </c>
      <c r="F236" s="118">
        <v>321</v>
      </c>
      <c r="G236" s="118">
        <v>321</v>
      </c>
      <c r="H236" s="118">
        <v>31</v>
      </c>
      <c r="I236" s="128">
        <f>H236*100/G236</f>
        <v>9.657320872274143</v>
      </c>
      <c r="J236" s="118">
        <v>290</v>
      </c>
      <c r="K236" s="129">
        <f>J236*100/G236</f>
        <v>90.342679127725859</v>
      </c>
      <c r="L236" s="117">
        <v>187</v>
      </c>
      <c r="M236" s="28">
        <f t="shared" ref="M236:M291" si="318">L236*100/G236</f>
        <v>58.255451713395637</v>
      </c>
      <c r="N236" s="117">
        <v>134</v>
      </c>
      <c r="O236" s="28">
        <f t="shared" si="295"/>
        <v>41.744548286604363</v>
      </c>
      <c r="P236" s="117">
        <f>P237+P238</f>
        <v>60</v>
      </c>
      <c r="Q236" s="28">
        <f t="shared" ref="Q236:Q277" si="319">P236*100/G236</f>
        <v>18.691588785046729</v>
      </c>
      <c r="R236" s="117">
        <f>R237+R238</f>
        <v>107</v>
      </c>
      <c r="S236" s="28">
        <f t="shared" ref="S236:S277" si="320">R236*100/G236</f>
        <v>33.333333333333336</v>
      </c>
      <c r="T236" s="117">
        <f>T237+T238</f>
        <v>72</v>
      </c>
      <c r="U236" s="28">
        <f t="shared" ref="U236:U277" si="321">T236*100/G236</f>
        <v>22.429906542056074</v>
      </c>
      <c r="V236" s="117">
        <f>V237+V238</f>
        <v>82</v>
      </c>
      <c r="W236" s="28">
        <f t="shared" ref="W236:W291" si="322">V236*100/G236</f>
        <v>25.545171339563861</v>
      </c>
      <c r="X236" s="117">
        <f t="shared" ref="X236:AZ236" si="323">X237+X238</f>
        <v>245</v>
      </c>
      <c r="Y236" s="41">
        <f t="shared" si="300"/>
        <v>76.323987538940813</v>
      </c>
      <c r="Z236" s="117"/>
      <c r="AA236" s="117"/>
      <c r="AB236" s="117">
        <f t="shared" si="323"/>
        <v>68</v>
      </c>
      <c r="AC236" s="41">
        <f t="shared" ref="AC236:AC274" si="324">AB236*100/G236</f>
        <v>21.18380062305296</v>
      </c>
      <c r="AD236" s="117"/>
      <c r="AE236" s="117"/>
      <c r="AF236" s="117"/>
      <c r="AG236" s="117"/>
      <c r="AH236" s="117"/>
      <c r="AI236" s="117"/>
      <c r="AJ236" s="117">
        <f t="shared" si="323"/>
        <v>8</v>
      </c>
      <c r="AK236" s="41">
        <f t="shared" ref="AK236:AK238" si="325">AJ236*100/G236</f>
        <v>2.4922118380062304</v>
      </c>
      <c r="AL236" s="117">
        <f t="shared" si="323"/>
        <v>71</v>
      </c>
      <c r="AM236" s="28">
        <f t="shared" ref="AM236:AM291" si="326">AL236*100/G236</f>
        <v>22.118380062305295</v>
      </c>
      <c r="AN236" s="117">
        <f t="shared" si="323"/>
        <v>41</v>
      </c>
      <c r="AO236" s="28">
        <f t="shared" ref="AO236:AO291" si="327">AN236*100/G236</f>
        <v>12.772585669781931</v>
      </c>
      <c r="AP236" s="117"/>
      <c r="AQ236" s="117"/>
      <c r="AR236" s="117">
        <f t="shared" si="323"/>
        <v>209</v>
      </c>
      <c r="AS236" s="41">
        <f t="shared" ref="AS236:AS291" si="328">AR236*100/G236</f>
        <v>65.109034267912776</v>
      </c>
      <c r="AT236" s="117"/>
      <c r="AU236" s="117"/>
      <c r="AV236" s="117"/>
      <c r="AW236" s="117"/>
      <c r="AX236" s="117">
        <f t="shared" si="323"/>
        <v>197</v>
      </c>
      <c r="AY236" s="41">
        <f t="shared" ref="AY236:AY277" si="329">AX236*100/G236</f>
        <v>61.370716510903428</v>
      </c>
      <c r="AZ236" s="117">
        <f t="shared" si="323"/>
        <v>124</v>
      </c>
      <c r="BA236" s="41">
        <f t="shared" ref="BA236:BA277" si="330">AZ236*100/G236</f>
        <v>38.629283489096572</v>
      </c>
      <c r="BB236" s="269"/>
    </row>
    <row r="237" spans="1:54" x14ac:dyDescent="0.2">
      <c r="A237" s="118"/>
      <c r="B237" s="117" t="s">
        <v>48</v>
      </c>
      <c r="C237" s="117">
        <v>1</v>
      </c>
      <c r="D237" s="117"/>
      <c r="E237" s="117">
        <v>1</v>
      </c>
      <c r="F237" s="117">
        <v>31</v>
      </c>
      <c r="G237" s="117">
        <f>G239</f>
        <v>31</v>
      </c>
      <c r="H237" s="117">
        <f t="shared" ref="H237:AZ237" si="331">H239</f>
        <v>31</v>
      </c>
      <c r="I237" s="117">
        <f t="shared" si="331"/>
        <v>100</v>
      </c>
      <c r="J237" s="117"/>
      <c r="K237" s="129"/>
      <c r="L237" s="117">
        <f t="shared" si="331"/>
        <v>23</v>
      </c>
      <c r="M237" s="28">
        <f t="shared" si="318"/>
        <v>74.193548387096769</v>
      </c>
      <c r="N237" s="117">
        <f t="shared" si="331"/>
        <v>8</v>
      </c>
      <c r="O237" s="28">
        <f t="shared" si="295"/>
        <v>25.806451612903224</v>
      </c>
      <c r="P237" s="117">
        <f t="shared" si="331"/>
        <v>4</v>
      </c>
      <c r="Q237" s="28">
        <f t="shared" si="319"/>
        <v>12.903225806451612</v>
      </c>
      <c r="R237" s="117">
        <f t="shared" si="331"/>
        <v>11</v>
      </c>
      <c r="S237" s="28">
        <f t="shared" si="320"/>
        <v>35.483870967741936</v>
      </c>
      <c r="T237" s="117">
        <f t="shared" si="331"/>
        <v>6</v>
      </c>
      <c r="U237" s="28">
        <f t="shared" si="321"/>
        <v>19.35483870967742</v>
      </c>
      <c r="V237" s="117">
        <f t="shared" si="331"/>
        <v>10</v>
      </c>
      <c r="W237" s="28">
        <f t="shared" si="322"/>
        <v>32.258064516129032</v>
      </c>
      <c r="X237" s="117">
        <f t="shared" si="331"/>
        <v>24</v>
      </c>
      <c r="Y237" s="41">
        <f t="shared" si="300"/>
        <v>77.41935483870968</v>
      </c>
      <c r="Z237" s="117"/>
      <c r="AA237" s="117"/>
      <c r="AB237" s="117">
        <f t="shared" si="331"/>
        <v>7</v>
      </c>
      <c r="AC237" s="41">
        <f t="shared" si="324"/>
        <v>22.580645161290324</v>
      </c>
      <c r="AD237" s="117"/>
      <c r="AE237" s="117"/>
      <c r="AF237" s="117"/>
      <c r="AG237" s="117"/>
      <c r="AH237" s="117"/>
      <c r="AI237" s="117"/>
      <c r="AJ237" s="117"/>
      <c r="AK237" s="41"/>
      <c r="AL237" s="117">
        <f t="shared" si="331"/>
        <v>5</v>
      </c>
      <c r="AM237" s="28">
        <f t="shared" si="326"/>
        <v>16.129032258064516</v>
      </c>
      <c r="AN237" s="117">
        <f t="shared" si="331"/>
        <v>12</v>
      </c>
      <c r="AO237" s="28">
        <f t="shared" si="327"/>
        <v>38.70967741935484</v>
      </c>
      <c r="AP237" s="117"/>
      <c r="AQ237" s="117"/>
      <c r="AR237" s="117">
        <f t="shared" si="331"/>
        <v>14</v>
      </c>
      <c r="AS237" s="41">
        <f t="shared" si="328"/>
        <v>45.161290322580648</v>
      </c>
      <c r="AT237" s="117"/>
      <c r="AU237" s="117"/>
      <c r="AV237" s="117"/>
      <c r="AW237" s="117"/>
      <c r="AX237" s="117">
        <f t="shared" si="331"/>
        <v>21</v>
      </c>
      <c r="AY237" s="41">
        <f t="shared" si="329"/>
        <v>67.741935483870961</v>
      </c>
      <c r="AZ237" s="117">
        <f t="shared" si="331"/>
        <v>10</v>
      </c>
      <c r="BA237" s="41">
        <f t="shared" si="330"/>
        <v>32.258064516129032</v>
      </c>
      <c r="BB237" s="269"/>
    </row>
    <row r="238" spans="1:54" x14ac:dyDescent="0.2">
      <c r="A238" s="130"/>
      <c r="B238" s="117" t="s">
        <v>49</v>
      </c>
      <c r="C238" s="117">
        <v>10</v>
      </c>
      <c r="D238" s="117">
        <v>10</v>
      </c>
      <c r="E238" s="117"/>
      <c r="F238" s="117">
        <f>F240+F241+F242+F243+F244+F245+F246+F247+F248+F249</f>
        <v>290</v>
      </c>
      <c r="G238" s="117">
        <f>G240+G241+G242+G243+G244+G245+G246+G247+G248+G249</f>
        <v>290</v>
      </c>
      <c r="H238" s="117"/>
      <c r="I238" s="117"/>
      <c r="J238" s="117">
        <v>290</v>
      </c>
      <c r="K238" s="129">
        <v>100</v>
      </c>
      <c r="L238" s="117">
        <v>164</v>
      </c>
      <c r="M238" s="28">
        <f t="shared" si="318"/>
        <v>56.551724137931032</v>
      </c>
      <c r="N238" s="117">
        <v>126</v>
      </c>
      <c r="O238" s="28">
        <f t="shared" si="295"/>
        <v>43.448275862068968</v>
      </c>
      <c r="P238" s="117">
        <f>P240+P241+P242+P243+P244+P245+P246+P247+P248+P249</f>
        <v>56</v>
      </c>
      <c r="Q238" s="28">
        <f t="shared" si="319"/>
        <v>19.310344827586206</v>
      </c>
      <c r="R238" s="117">
        <f>R240+R241+R242+R243+R244+R245+R246+R247+R248+R249</f>
        <v>96</v>
      </c>
      <c r="S238" s="28">
        <f t="shared" si="320"/>
        <v>33.103448275862071</v>
      </c>
      <c r="T238" s="117">
        <f>T240+T241+T242+T243+T244+T245+T246+T247+T248+T249</f>
        <v>66</v>
      </c>
      <c r="U238" s="28">
        <f t="shared" si="321"/>
        <v>22.758620689655171</v>
      </c>
      <c r="V238" s="117">
        <f>V240+V241+V242+V243+V244+V245+V246+V247+V248+V249</f>
        <v>72</v>
      </c>
      <c r="W238" s="28">
        <f t="shared" si="322"/>
        <v>24.827586206896552</v>
      </c>
      <c r="X238" s="117">
        <f t="shared" ref="X238:AZ238" si="332">X240+X241+X242+X243+X244+X245+X246+X247+X248+X249</f>
        <v>221</v>
      </c>
      <c r="Y238" s="41">
        <f t="shared" si="300"/>
        <v>76.206896551724142</v>
      </c>
      <c r="Z238" s="117"/>
      <c r="AA238" s="117"/>
      <c r="AB238" s="117">
        <f t="shared" si="332"/>
        <v>61</v>
      </c>
      <c r="AC238" s="41">
        <f t="shared" si="324"/>
        <v>21.03448275862069</v>
      </c>
      <c r="AD238" s="117"/>
      <c r="AE238" s="117"/>
      <c r="AF238" s="117"/>
      <c r="AG238" s="117"/>
      <c r="AH238" s="117"/>
      <c r="AI238" s="117"/>
      <c r="AJ238" s="117">
        <f t="shared" si="332"/>
        <v>8</v>
      </c>
      <c r="AK238" s="41">
        <f t="shared" si="325"/>
        <v>2.7586206896551726</v>
      </c>
      <c r="AL238" s="117">
        <f t="shared" si="332"/>
        <v>66</v>
      </c>
      <c r="AM238" s="28">
        <f t="shared" si="326"/>
        <v>22.758620689655171</v>
      </c>
      <c r="AN238" s="117">
        <f t="shared" si="332"/>
        <v>29</v>
      </c>
      <c r="AO238" s="28">
        <f t="shared" si="327"/>
        <v>10</v>
      </c>
      <c r="AP238" s="117"/>
      <c r="AQ238" s="117"/>
      <c r="AR238" s="117">
        <f t="shared" si="332"/>
        <v>195</v>
      </c>
      <c r="AS238" s="41">
        <f t="shared" si="328"/>
        <v>67.241379310344826</v>
      </c>
      <c r="AT238" s="117"/>
      <c r="AU238" s="117"/>
      <c r="AV238" s="117"/>
      <c r="AW238" s="117"/>
      <c r="AX238" s="117">
        <f t="shared" si="332"/>
        <v>176</v>
      </c>
      <c r="AY238" s="41">
        <f t="shared" si="329"/>
        <v>60.689655172413794</v>
      </c>
      <c r="AZ238" s="117">
        <f t="shared" si="332"/>
        <v>114</v>
      </c>
      <c r="BA238" s="41">
        <f t="shared" si="330"/>
        <v>39.310344827586206</v>
      </c>
      <c r="BB238" s="269"/>
    </row>
    <row r="239" spans="1:54" ht="25.5" x14ac:dyDescent="0.2">
      <c r="A239" s="121">
        <v>1</v>
      </c>
      <c r="B239" s="196" t="s">
        <v>283</v>
      </c>
      <c r="C239" s="100" t="s">
        <v>284</v>
      </c>
      <c r="D239" s="136"/>
      <c r="E239" s="136">
        <v>1</v>
      </c>
      <c r="F239" s="136">
        <v>31</v>
      </c>
      <c r="G239" s="136">
        <v>31</v>
      </c>
      <c r="H239" s="136">
        <v>31</v>
      </c>
      <c r="I239" s="136">
        <v>100</v>
      </c>
      <c r="J239" s="136"/>
      <c r="K239" s="137"/>
      <c r="L239" s="136">
        <v>23</v>
      </c>
      <c r="M239" s="58">
        <f t="shared" si="318"/>
        <v>74.193548387096769</v>
      </c>
      <c r="N239" s="136">
        <v>8</v>
      </c>
      <c r="O239" s="58">
        <f t="shared" si="295"/>
        <v>25.806451612903224</v>
      </c>
      <c r="P239" s="136">
        <v>4</v>
      </c>
      <c r="Q239" s="58">
        <f t="shared" si="319"/>
        <v>12.903225806451612</v>
      </c>
      <c r="R239" s="136">
        <v>11</v>
      </c>
      <c r="S239" s="58">
        <f t="shared" si="320"/>
        <v>35.483870967741936</v>
      </c>
      <c r="T239" s="136">
        <v>6</v>
      </c>
      <c r="U239" s="58">
        <f t="shared" si="321"/>
        <v>19.35483870967742</v>
      </c>
      <c r="V239" s="136">
        <v>10</v>
      </c>
      <c r="W239" s="58">
        <f t="shared" si="322"/>
        <v>32.258064516129032</v>
      </c>
      <c r="X239" s="136">
        <v>24</v>
      </c>
      <c r="Y239" s="141">
        <f t="shared" si="300"/>
        <v>77.41935483870968</v>
      </c>
      <c r="Z239" s="136"/>
      <c r="AA239" s="138"/>
      <c r="AB239" s="136">
        <v>7</v>
      </c>
      <c r="AC239" s="141">
        <f t="shared" si="324"/>
        <v>22.580645161290324</v>
      </c>
      <c r="AD239" s="136"/>
      <c r="AE239" s="141"/>
      <c r="AF239" s="136"/>
      <c r="AG239" s="138"/>
      <c r="AH239" s="138"/>
      <c r="AI239" s="138"/>
      <c r="AJ239" s="136"/>
      <c r="AK239" s="141"/>
      <c r="AL239" s="136">
        <v>5</v>
      </c>
      <c r="AM239" s="58">
        <f t="shared" si="326"/>
        <v>16.129032258064516</v>
      </c>
      <c r="AN239" s="136">
        <v>12</v>
      </c>
      <c r="AO239" s="58">
        <f t="shared" si="327"/>
        <v>38.70967741935484</v>
      </c>
      <c r="AP239" s="136"/>
      <c r="AQ239" s="58"/>
      <c r="AR239" s="136">
        <v>14</v>
      </c>
      <c r="AS239" s="141">
        <f t="shared" si="328"/>
        <v>45.161290322580648</v>
      </c>
      <c r="AT239" s="136"/>
      <c r="AU239" s="136"/>
      <c r="AV239" s="136"/>
      <c r="AW239" s="136"/>
      <c r="AX239" s="59">
        <v>21</v>
      </c>
      <c r="AY239" s="141">
        <f t="shared" si="329"/>
        <v>67.741935483870961</v>
      </c>
      <c r="AZ239" s="59">
        <v>10</v>
      </c>
      <c r="BA239" s="141">
        <f t="shared" si="330"/>
        <v>32.258064516129032</v>
      </c>
      <c r="BB239" s="269"/>
    </row>
    <row r="240" spans="1:54" x14ac:dyDescent="0.2">
      <c r="A240" s="121">
        <v>2</v>
      </c>
      <c r="B240" s="197"/>
      <c r="C240" s="132" t="s">
        <v>285</v>
      </c>
      <c r="D240" s="136">
        <v>1</v>
      </c>
      <c r="E240" s="136"/>
      <c r="F240" s="136">
        <v>31</v>
      </c>
      <c r="G240" s="136">
        <v>31</v>
      </c>
      <c r="H240" s="136"/>
      <c r="I240" s="138"/>
      <c r="J240" s="136">
        <v>31</v>
      </c>
      <c r="K240" s="137">
        <v>100</v>
      </c>
      <c r="L240" s="136">
        <v>17</v>
      </c>
      <c r="M240" s="58">
        <f t="shared" si="318"/>
        <v>54.838709677419352</v>
      </c>
      <c r="N240" s="136">
        <v>14</v>
      </c>
      <c r="O240" s="58">
        <f t="shared" si="295"/>
        <v>45.161290322580648</v>
      </c>
      <c r="P240" s="136">
        <v>7</v>
      </c>
      <c r="Q240" s="58">
        <f t="shared" si="319"/>
        <v>22.580645161290324</v>
      </c>
      <c r="R240" s="136">
        <v>9</v>
      </c>
      <c r="S240" s="58">
        <f t="shared" si="320"/>
        <v>29.032258064516128</v>
      </c>
      <c r="T240" s="136">
        <v>10</v>
      </c>
      <c r="U240" s="58">
        <f t="shared" si="321"/>
        <v>32.258064516129032</v>
      </c>
      <c r="V240" s="136">
        <v>5</v>
      </c>
      <c r="W240" s="58">
        <f t="shared" si="322"/>
        <v>16.129032258064516</v>
      </c>
      <c r="X240" s="136">
        <v>31</v>
      </c>
      <c r="Y240" s="141">
        <f t="shared" si="300"/>
        <v>100</v>
      </c>
      <c r="Z240" s="136"/>
      <c r="AA240" s="138"/>
      <c r="AB240" s="136"/>
      <c r="AC240" s="141"/>
      <c r="AD240" s="136"/>
      <c r="AE240" s="141"/>
      <c r="AF240" s="136"/>
      <c r="AG240" s="138"/>
      <c r="AH240" s="138"/>
      <c r="AI240" s="138"/>
      <c r="AJ240" s="136"/>
      <c r="AK240" s="141"/>
      <c r="AL240" s="136">
        <v>11</v>
      </c>
      <c r="AM240" s="58">
        <f t="shared" si="326"/>
        <v>35.483870967741936</v>
      </c>
      <c r="AN240" s="136">
        <v>2</v>
      </c>
      <c r="AO240" s="58">
        <f t="shared" si="327"/>
        <v>6.4516129032258061</v>
      </c>
      <c r="AP240" s="136"/>
      <c r="AQ240" s="58"/>
      <c r="AR240" s="136">
        <v>18</v>
      </c>
      <c r="AS240" s="141">
        <f t="shared" si="328"/>
        <v>58.064516129032256</v>
      </c>
      <c r="AT240" s="136"/>
      <c r="AU240" s="136"/>
      <c r="AV240" s="136"/>
      <c r="AW240" s="136"/>
      <c r="AX240" s="59">
        <v>17</v>
      </c>
      <c r="AY240" s="141">
        <f t="shared" si="329"/>
        <v>54.838709677419352</v>
      </c>
      <c r="AZ240" s="59">
        <v>14</v>
      </c>
      <c r="BA240" s="141">
        <f t="shared" si="330"/>
        <v>45.161290322580648</v>
      </c>
      <c r="BB240" s="269"/>
    </row>
    <row r="241" spans="1:54" x14ac:dyDescent="0.2">
      <c r="A241" s="121">
        <v>3</v>
      </c>
      <c r="B241" s="197"/>
      <c r="C241" s="132" t="s">
        <v>286</v>
      </c>
      <c r="D241" s="136">
        <v>1</v>
      </c>
      <c r="E241" s="136"/>
      <c r="F241" s="136">
        <v>31</v>
      </c>
      <c r="G241" s="136">
        <v>31</v>
      </c>
      <c r="H241" s="136"/>
      <c r="I241" s="138"/>
      <c r="J241" s="136">
        <v>31</v>
      </c>
      <c r="K241" s="137">
        <v>100</v>
      </c>
      <c r="L241" s="136">
        <v>19</v>
      </c>
      <c r="M241" s="58">
        <f t="shared" si="318"/>
        <v>61.29032258064516</v>
      </c>
      <c r="N241" s="136">
        <v>12</v>
      </c>
      <c r="O241" s="58">
        <f t="shared" si="295"/>
        <v>38.70967741935484</v>
      </c>
      <c r="P241" s="136">
        <v>2</v>
      </c>
      <c r="Q241" s="58">
        <f t="shared" si="319"/>
        <v>6.4516129032258061</v>
      </c>
      <c r="R241" s="136">
        <v>14</v>
      </c>
      <c r="S241" s="58">
        <f t="shared" si="320"/>
        <v>45.161290322580648</v>
      </c>
      <c r="T241" s="136">
        <v>7</v>
      </c>
      <c r="U241" s="58">
        <f t="shared" si="321"/>
        <v>22.580645161290324</v>
      </c>
      <c r="V241" s="136">
        <v>8</v>
      </c>
      <c r="W241" s="58">
        <f t="shared" si="322"/>
        <v>25.806451612903224</v>
      </c>
      <c r="X241" s="136">
        <v>18</v>
      </c>
      <c r="Y241" s="141">
        <f t="shared" si="300"/>
        <v>58.064516129032256</v>
      </c>
      <c r="Z241" s="136"/>
      <c r="AA241" s="138"/>
      <c r="AB241" s="136">
        <v>6</v>
      </c>
      <c r="AC241" s="141">
        <f t="shared" si="324"/>
        <v>19.35483870967742</v>
      </c>
      <c r="AD241" s="136"/>
      <c r="AE241" s="141"/>
      <c r="AF241" s="136"/>
      <c r="AG241" s="138"/>
      <c r="AH241" s="138"/>
      <c r="AI241" s="138"/>
      <c r="AJ241" s="136">
        <v>7</v>
      </c>
      <c r="AK241" s="141">
        <f t="shared" ref="AK241:AK247" si="333">AJ241*100/G241</f>
        <v>22.580645161290324</v>
      </c>
      <c r="AL241" s="136">
        <v>6</v>
      </c>
      <c r="AM241" s="58">
        <f t="shared" si="326"/>
        <v>19.35483870967742</v>
      </c>
      <c r="AN241" s="136">
        <v>2</v>
      </c>
      <c r="AO241" s="58">
        <f t="shared" si="327"/>
        <v>6.4516129032258061</v>
      </c>
      <c r="AP241" s="136"/>
      <c r="AQ241" s="58"/>
      <c r="AR241" s="136">
        <v>23</v>
      </c>
      <c r="AS241" s="141">
        <f t="shared" si="328"/>
        <v>74.193548387096769</v>
      </c>
      <c r="AT241" s="136"/>
      <c r="AU241" s="136"/>
      <c r="AV241" s="136"/>
      <c r="AW241" s="136"/>
      <c r="AX241" s="59">
        <v>15</v>
      </c>
      <c r="AY241" s="141">
        <f t="shared" si="329"/>
        <v>48.387096774193552</v>
      </c>
      <c r="AZ241" s="59">
        <v>16</v>
      </c>
      <c r="BA241" s="141">
        <f t="shared" si="330"/>
        <v>51.612903225806448</v>
      </c>
      <c r="BB241" s="269"/>
    </row>
    <row r="242" spans="1:54" x14ac:dyDescent="0.2">
      <c r="A242" s="121">
        <v>4</v>
      </c>
      <c r="B242" s="197"/>
      <c r="C242" s="132" t="s">
        <v>287</v>
      </c>
      <c r="D242" s="136">
        <v>1</v>
      </c>
      <c r="E242" s="139"/>
      <c r="F242" s="136">
        <v>31</v>
      </c>
      <c r="G242" s="136">
        <v>31</v>
      </c>
      <c r="H242" s="136"/>
      <c r="I242" s="138"/>
      <c r="J242" s="136">
        <v>31</v>
      </c>
      <c r="K242" s="137">
        <v>100</v>
      </c>
      <c r="L242" s="136">
        <v>17</v>
      </c>
      <c r="M242" s="58">
        <f t="shared" si="318"/>
        <v>54.838709677419352</v>
      </c>
      <c r="N242" s="136">
        <v>14</v>
      </c>
      <c r="O242" s="58">
        <f t="shared" si="295"/>
        <v>45.161290322580648</v>
      </c>
      <c r="P242" s="136">
        <v>3</v>
      </c>
      <c r="Q242" s="58">
        <f t="shared" si="319"/>
        <v>9.67741935483871</v>
      </c>
      <c r="R242" s="136">
        <v>7</v>
      </c>
      <c r="S242" s="58">
        <f t="shared" si="320"/>
        <v>22.580645161290324</v>
      </c>
      <c r="T242" s="136">
        <v>11</v>
      </c>
      <c r="U242" s="58">
        <f t="shared" si="321"/>
        <v>35.483870967741936</v>
      </c>
      <c r="V242" s="136">
        <v>10</v>
      </c>
      <c r="W242" s="58">
        <f t="shared" si="322"/>
        <v>32.258064516129032</v>
      </c>
      <c r="X242" s="136">
        <v>31</v>
      </c>
      <c r="Y242" s="141">
        <f t="shared" si="300"/>
        <v>100</v>
      </c>
      <c r="Z242" s="136"/>
      <c r="AA242" s="138"/>
      <c r="AB242" s="136"/>
      <c r="AC242" s="141"/>
      <c r="AD242" s="136"/>
      <c r="AE242" s="141"/>
      <c r="AF242" s="136"/>
      <c r="AG242" s="138"/>
      <c r="AH242" s="138"/>
      <c r="AI242" s="138"/>
      <c r="AJ242" s="136"/>
      <c r="AK242" s="141"/>
      <c r="AL242" s="136">
        <v>7</v>
      </c>
      <c r="AM242" s="58">
        <f t="shared" si="326"/>
        <v>22.580645161290324</v>
      </c>
      <c r="AN242" s="136">
        <v>4</v>
      </c>
      <c r="AO242" s="58">
        <f t="shared" si="327"/>
        <v>12.903225806451612</v>
      </c>
      <c r="AP242" s="136"/>
      <c r="AQ242" s="58"/>
      <c r="AR242" s="136">
        <v>20</v>
      </c>
      <c r="AS242" s="141">
        <f t="shared" si="328"/>
        <v>64.516129032258064</v>
      </c>
      <c r="AT242" s="136"/>
      <c r="AU242" s="136"/>
      <c r="AV242" s="136"/>
      <c r="AW242" s="136"/>
      <c r="AX242" s="59">
        <v>19</v>
      </c>
      <c r="AY242" s="141">
        <f t="shared" si="329"/>
        <v>61.29032258064516</v>
      </c>
      <c r="AZ242" s="59">
        <v>12</v>
      </c>
      <c r="BA242" s="141">
        <f t="shared" si="330"/>
        <v>38.70967741935484</v>
      </c>
      <c r="BB242" s="269"/>
    </row>
    <row r="243" spans="1:54" x14ac:dyDescent="0.2">
      <c r="A243" s="121">
        <v>5</v>
      </c>
      <c r="B243" s="197"/>
      <c r="C243" s="132" t="s">
        <v>288</v>
      </c>
      <c r="D243" s="136">
        <v>1</v>
      </c>
      <c r="E243" s="139"/>
      <c r="F243" s="136">
        <v>31</v>
      </c>
      <c r="G243" s="136">
        <v>31</v>
      </c>
      <c r="H243" s="136"/>
      <c r="I243" s="138"/>
      <c r="J243" s="136">
        <v>31</v>
      </c>
      <c r="K243" s="137">
        <v>100</v>
      </c>
      <c r="L243" s="136">
        <v>17</v>
      </c>
      <c r="M243" s="58">
        <f t="shared" si="318"/>
        <v>54.838709677419352</v>
      </c>
      <c r="N243" s="136">
        <v>14</v>
      </c>
      <c r="O243" s="58">
        <f t="shared" si="295"/>
        <v>45.161290322580648</v>
      </c>
      <c r="P243" s="136">
        <v>10</v>
      </c>
      <c r="Q243" s="58">
        <f t="shared" si="319"/>
        <v>32.258064516129032</v>
      </c>
      <c r="R243" s="136">
        <v>7</v>
      </c>
      <c r="S243" s="58">
        <f t="shared" si="320"/>
        <v>22.580645161290324</v>
      </c>
      <c r="T243" s="136">
        <v>8</v>
      </c>
      <c r="U243" s="58">
        <f t="shared" si="321"/>
        <v>25.806451612903224</v>
      </c>
      <c r="V243" s="136">
        <v>6</v>
      </c>
      <c r="W243" s="58">
        <f t="shared" si="322"/>
        <v>19.35483870967742</v>
      </c>
      <c r="X243" s="136">
        <v>29</v>
      </c>
      <c r="Y243" s="141">
        <f t="shared" si="300"/>
        <v>93.548387096774192</v>
      </c>
      <c r="Z243" s="136"/>
      <c r="AA243" s="138"/>
      <c r="AB243" s="136">
        <v>2</v>
      </c>
      <c r="AC243" s="141">
        <f t="shared" si="324"/>
        <v>6.4516129032258061</v>
      </c>
      <c r="AD243" s="136"/>
      <c r="AE243" s="141"/>
      <c r="AF243" s="136"/>
      <c r="AG243" s="138"/>
      <c r="AH243" s="138"/>
      <c r="AI243" s="138"/>
      <c r="AJ243" s="136"/>
      <c r="AK243" s="141"/>
      <c r="AL243" s="136">
        <v>6</v>
      </c>
      <c r="AM243" s="58">
        <f t="shared" si="326"/>
        <v>19.35483870967742</v>
      </c>
      <c r="AN243" s="136">
        <v>3</v>
      </c>
      <c r="AO243" s="58">
        <f t="shared" si="327"/>
        <v>9.67741935483871</v>
      </c>
      <c r="AP243" s="136"/>
      <c r="AQ243" s="58"/>
      <c r="AR243" s="136">
        <v>22</v>
      </c>
      <c r="AS243" s="141">
        <f t="shared" si="328"/>
        <v>70.967741935483872</v>
      </c>
      <c r="AT243" s="136"/>
      <c r="AU243" s="136"/>
      <c r="AV243" s="136"/>
      <c r="AW243" s="136"/>
      <c r="AX243" s="59">
        <v>22</v>
      </c>
      <c r="AY243" s="141">
        <f t="shared" si="329"/>
        <v>70.967741935483872</v>
      </c>
      <c r="AZ243" s="59">
        <v>9</v>
      </c>
      <c r="BA243" s="141">
        <f t="shared" si="330"/>
        <v>29.032258064516128</v>
      </c>
      <c r="BB243" s="269"/>
    </row>
    <row r="244" spans="1:54" x14ac:dyDescent="0.2">
      <c r="A244" s="121">
        <v>6</v>
      </c>
      <c r="B244" s="197"/>
      <c r="C244" s="132" t="s">
        <v>289</v>
      </c>
      <c r="D244" s="136">
        <v>1</v>
      </c>
      <c r="E244" s="139"/>
      <c r="F244" s="136">
        <v>21</v>
      </c>
      <c r="G244" s="136">
        <v>21</v>
      </c>
      <c r="H244" s="136"/>
      <c r="I244" s="138"/>
      <c r="J244" s="136">
        <v>21</v>
      </c>
      <c r="K244" s="137">
        <v>100</v>
      </c>
      <c r="L244" s="136">
        <v>13</v>
      </c>
      <c r="M244" s="58">
        <f t="shared" si="318"/>
        <v>61.904761904761905</v>
      </c>
      <c r="N244" s="136">
        <v>8</v>
      </c>
      <c r="O244" s="58">
        <f t="shared" si="295"/>
        <v>38.095238095238095</v>
      </c>
      <c r="P244" s="136">
        <v>7</v>
      </c>
      <c r="Q244" s="58">
        <f t="shared" si="319"/>
        <v>33.333333333333336</v>
      </c>
      <c r="R244" s="136">
        <v>9</v>
      </c>
      <c r="S244" s="58">
        <f t="shared" si="320"/>
        <v>42.857142857142854</v>
      </c>
      <c r="T244" s="136">
        <v>1</v>
      </c>
      <c r="U244" s="58">
        <f t="shared" si="321"/>
        <v>4.7619047619047619</v>
      </c>
      <c r="V244" s="136">
        <v>4</v>
      </c>
      <c r="W244" s="58">
        <f t="shared" si="322"/>
        <v>19.047619047619047</v>
      </c>
      <c r="X244" s="136">
        <v>21</v>
      </c>
      <c r="Y244" s="141">
        <f t="shared" si="300"/>
        <v>100</v>
      </c>
      <c r="Z244" s="136"/>
      <c r="AA244" s="138"/>
      <c r="AB244" s="136"/>
      <c r="AC244" s="141"/>
      <c r="AD244" s="136"/>
      <c r="AE244" s="141"/>
      <c r="AF244" s="136"/>
      <c r="AG244" s="138"/>
      <c r="AH244" s="138"/>
      <c r="AI244" s="138"/>
      <c r="AJ244" s="136"/>
      <c r="AK244" s="141"/>
      <c r="AL244" s="136">
        <v>2</v>
      </c>
      <c r="AM244" s="58">
        <f t="shared" si="326"/>
        <v>9.5238095238095237</v>
      </c>
      <c r="AN244" s="136">
        <v>1</v>
      </c>
      <c r="AO244" s="58">
        <f t="shared" si="327"/>
        <v>4.7619047619047619</v>
      </c>
      <c r="AP244" s="136"/>
      <c r="AQ244" s="58"/>
      <c r="AR244" s="136">
        <v>18</v>
      </c>
      <c r="AS244" s="141">
        <f t="shared" si="328"/>
        <v>85.714285714285708</v>
      </c>
      <c r="AT244" s="136"/>
      <c r="AU244" s="136"/>
      <c r="AV244" s="136"/>
      <c r="AW244" s="136"/>
      <c r="AX244" s="59">
        <v>12</v>
      </c>
      <c r="AY244" s="141">
        <f t="shared" si="329"/>
        <v>57.142857142857146</v>
      </c>
      <c r="AZ244" s="59">
        <v>9</v>
      </c>
      <c r="BA244" s="141">
        <f t="shared" si="330"/>
        <v>42.857142857142854</v>
      </c>
      <c r="BB244" s="269"/>
    </row>
    <row r="245" spans="1:54" x14ac:dyDescent="0.2">
      <c r="A245" s="121">
        <v>7</v>
      </c>
      <c r="B245" s="197"/>
      <c r="C245" s="132" t="s">
        <v>290</v>
      </c>
      <c r="D245" s="136">
        <v>1</v>
      </c>
      <c r="E245" s="139"/>
      <c r="F245" s="136">
        <v>31</v>
      </c>
      <c r="G245" s="136">
        <v>31</v>
      </c>
      <c r="H245" s="136"/>
      <c r="I245" s="138"/>
      <c r="J245" s="136">
        <v>31</v>
      </c>
      <c r="K245" s="137">
        <v>100</v>
      </c>
      <c r="L245" s="136">
        <v>18</v>
      </c>
      <c r="M245" s="58">
        <f t="shared" si="318"/>
        <v>58.064516129032256</v>
      </c>
      <c r="N245" s="136">
        <v>13</v>
      </c>
      <c r="O245" s="58">
        <f t="shared" si="295"/>
        <v>41.935483870967744</v>
      </c>
      <c r="P245" s="136">
        <v>8</v>
      </c>
      <c r="Q245" s="58">
        <f t="shared" si="319"/>
        <v>25.806451612903224</v>
      </c>
      <c r="R245" s="136">
        <v>12</v>
      </c>
      <c r="S245" s="58">
        <f t="shared" si="320"/>
        <v>38.70967741935484</v>
      </c>
      <c r="T245" s="136">
        <v>6</v>
      </c>
      <c r="U245" s="58">
        <f t="shared" si="321"/>
        <v>19.35483870967742</v>
      </c>
      <c r="V245" s="136">
        <v>5</v>
      </c>
      <c r="W245" s="58">
        <f t="shared" si="322"/>
        <v>16.129032258064516</v>
      </c>
      <c r="X245" s="136">
        <v>25</v>
      </c>
      <c r="Y245" s="141">
        <f t="shared" si="300"/>
        <v>80.645161290322577</v>
      </c>
      <c r="Z245" s="136"/>
      <c r="AA245" s="138"/>
      <c r="AB245" s="136">
        <v>6</v>
      </c>
      <c r="AC245" s="141">
        <f t="shared" si="324"/>
        <v>19.35483870967742</v>
      </c>
      <c r="AD245" s="136"/>
      <c r="AE245" s="141"/>
      <c r="AF245" s="136"/>
      <c r="AG245" s="138"/>
      <c r="AH245" s="138"/>
      <c r="AI245" s="138"/>
      <c r="AJ245" s="136"/>
      <c r="AK245" s="141"/>
      <c r="AL245" s="136">
        <v>4</v>
      </c>
      <c r="AM245" s="58">
        <f t="shared" si="326"/>
        <v>12.903225806451612</v>
      </c>
      <c r="AN245" s="136">
        <v>6</v>
      </c>
      <c r="AO245" s="58">
        <f t="shared" si="327"/>
        <v>19.35483870967742</v>
      </c>
      <c r="AP245" s="136"/>
      <c r="AQ245" s="58"/>
      <c r="AR245" s="136">
        <v>21</v>
      </c>
      <c r="AS245" s="141">
        <f t="shared" si="328"/>
        <v>67.741935483870961</v>
      </c>
      <c r="AT245" s="136"/>
      <c r="AU245" s="136"/>
      <c r="AV245" s="136"/>
      <c r="AW245" s="136"/>
      <c r="AX245" s="59">
        <v>19</v>
      </c>
      <c r="AY245" s="141">
        <f t="shared" si="329"/>
        <v>61.29032258064516</v>
      </c>
      <c r="AZ245" s="59">
        <v>12</v>
      </c>
      <c r="BA245" s="141">
        <f t="shared" si="330"/>
        <v>38.70967741935484</v>
      </c>
      <c r="BB245" s="269"/>
    </row>
    <row r="246" spans="1:54" x14ac:dyDescent="0.2">
      <c r="A246" s="121">
        <v>8</v>
      </c>
      <c r="B246" s="197"/>
      <c r="C246" s="132" t="s">
        <v>108</v>
      </c>
      <c r="D246" s="136">
        <v>1</v>
      </c>
      <c r="E246" s="139"/>
      <c r="F246" s="136">
        <v>31</v>
      </c>
      <c r="G246" s="136">
        <v>31</v>
      </c>
      <c r="H246" s="136"/>
      <c r="I246" s="138"/>
      <c r="J246" s="136">
        <v>31</v>
      </c>
      <c r="K246" s="137">
        <v>100</v>
      </c>
      <c r="L246" s="136">
        <v>17</v>
      </c>
      <c r="M246" s="58">
        <f t="shared" si="318"/>
        <v>54.838709677419352</v>
      </c>
      <c r="N246" s="136">
        <v>14</v>
      </c>
      <c r="O246" s="58">
        <f t="shared" si="295"/>
        <v>45.161290322580648</v>
      </c>
      <c r="P246" s="136">
        <v>5</v>
      </c>
      <c r="Q246" s="58">
        <f t="shared" si="319"/>
        <v>16.129032258064516</v>
      </c>
      <c r="R246" s="136">
        <v>11</v>
      </c>
      <c r="S246" s="58">
        <f t="shared" si="320"/>
        <v>35.483870967741936</v>
      </c>
      <c r="T246" s="136">
        <v>7</v>
      </c>
      <c r="U246" s="58">
        <f t="shared" si="321"/>
        <v>22.580645161290324</v>
      </c>
      <c r="V246" s="136">
        <v>8</v>
      </c>
      <c r="W246" s="58">
        <f t="shared" si="322"/>
        <v>25.806451612903224</v>
      </c>
      <c r="X246" s="136">
        <v>7</v>
      </c>
      <c r="Y246" s="141">
        <f t="shared" si="300"/>
        <v>22.580645161290324</v>
      </c>
      <c r="Z246" s="136"/>
      <c r="AA246" s="138"/>
      <c r="AB246" s="136">
        <v>24</v>
      </c>
      <c r="AC246" s="141">
        <f t="shared" si="324"/>
        <v>77.41935483870968</v>
      </c>
      <c r="AD246" s="136"/>
      <c r="AE246" s="141"/>
      <c r="AF246" s="136"/>
      <c r="AG246" s="138"/>
      <c r="AH246" s="138"/>
      <c r="AI246" s="138"/>
      <c r="AJ246" s="136"/>
      <c r="AK246" s="141"/>
      <c r="AL246" s="136">
        <v>11</v>
      </c>
      <c r="AM246" s="58">
        <f t="shared" si="326"/>
        <v>35.483870967741936</v>
      </c>
      <c r="AN246" s="136">
        <v>4</v>
      </c>
      <c r="AO246" s="58">
        <f t="shared" si="327"/>
        <v>12.903225806451612</v>
      </c>
      <c r="AP246" s="136"/>
      <c r="AQ246" s="58"/>
      <c r="AR246" s="136">
        <v>16</v>
      </c>
      <c r="AS246" s="141">
        <f t="shared" si="328"/>
        <v>51.612903225806448</v>
      </c>
      <c r="AT246" s="136"/>
      <c r="AU246" s="136"/>
      <c r="AV246" s="136"/>
      <c r="AW246" s="136"/>
      <c r="AX246" s="59">
        <v>20</v>
      </c>
      <c r="AY246" s="141">
        <f t="shared" si="329"/>
        <v>64.516129032258064</v>
      </c>
      <c r="AZ246" s="59">
        <v>11</v>
      </c>
      <c r="BA246" s="141">
        <f t="shared" si="330"/>
        <v>35.483870967741936</v>
      </c>
      <c r="BB246" s="269"/>
    </row>
    <row r="247" spans="1:54" x14ac:dyDescent="0.2">
      <c r="A247" s="121">
        <v>9</v>
      </c>
      <c r="B247" s="197"/>
      <c r="C247" s="132" t="s">
        <v>291</v>
      </c>
      <c r="D247" s="136">
        <v>1</v>
      </c>
      <c r="E247" s="139"/>
      <c r="F247" s="136">
        <v>31</v>
      </c>
      <c r="G247" s="136">
        <v>31</v>
      </c>
      <c r="H247" s="136"/>
      <c r="I247" s="138"/>
      <c r="J247" s="136">
        <v>31</v>
      </c>
      <c r="K247" s="137">
        <v>100</v>
      </c>
      <c r="L247" s="136">
        <v>18</v>
      </c>
      <c r="M247" s="58">
        <f t="shared" si="318"/>
        <v>58.064516129032256</v>
      </c>
      <c r="N247" s="136">
        <v>13</v>
      </c>
      <c r="O247" s="58">
        <f t="shared" si="295"/>
        <v>41.935483870967744</v>
      </c>
      <c r="P247" s="136">
        <v>4</v>
      </c>
      <c r="Q247" s="58">
        <f t="shared" si="319"/>
        <v>12.903225806451612</v>
      </c>
      <c r="R247" s="136">
        <v>7</v>
      </c>
      <c r="S247" s="58">
        <f t="shared" si="320"/>
        <v>22.580645161290324</v>
      </c>
      <c r="T247" s="136">
        <v>7</v>
      </c>
      <c r="U247" s="58">
        <f t="shared" si="321"/>
        <v>22.580645161290324</v>
      </c>
      <c r="V247" s="136">
        <v>13</v>
      </c>
      <c r="W247" s="58">
        <f t="shared" si="322"/>
        <v>41.935483870967744</v>
      </c>
      <c r="X247" s="136">
        <v>9</v>
      </c>
      <c r="Y247" s="141">
        <f t="shared" si="300"/>
        <v>29.032258064516128</v>
      </c>
      <c r="Z247" s="136"/>
      <c r="AA247" s="138"/>
      <c r="AB247" s="136">
        <v>21</v>
      </c>
      <c r="AC247" s="141">
        <f t="shared" si="324"/>
        <v>67.741935483870961</v>
      </c>
      <c r="AD247" s="136"/>
      <c r="AE247" s="141"/>
      <c r="AF247" s="136"/>
      <c r="AG247" s="138"/>
      <c r="AH247" s="138"/>
      <c r="AI247" s="138"/>
      <c r="AJ247" s="136">
        <v>1</v>
      </c>
      <c r="AK247" s="141">
        <f t="shared" si="333"/>
        <v>3.225806451612903</v>
      </c>
      <c r="AL247" s="136">
        <v>9</v>
      </c>
      <c r="AM247" s="58">
        <f t="shared" si="326"/>
        <v>29.032258064516128</v>
      </c>
      <c r="AN247" s="136">
        <v>2</v>
      </c>
      <c r="AO247" s="58">
        <f t="shared" si="327"/>
        <v>6.4516129032258061</v>
      </c>
      <c r="AP247" s="136"/>
      <c r="AQ247" s="58"/>
      <c r="AR247" s="136">
        <v>20</v>
      </c>
      <c r="AS247" s="141">
        <f t="shared" si="328"/>
        <v>64.516129032258064</v>
      </c>
      <c r="AT247" s="136"/>
      <c r="AU247" s="136"/>
      <c r="AV247" s="136"/>
      <c r="AW247" s="136"/>
      <c r="AX247" s="59">
        <v>18</v>
      </c>
      <c r="AY247" s="141">
        <f t="shared" si="329"/>
        <v>58.064516129032256</v>
      </c>
      <c r="AZ247" s="59">
        <v>13</v>
      </c>
      <c r="BA247" s="141">
        <f t="shared" si="330"/>
        <v>41.935483870967744</v>
      </c>
      <c r="BB247" s="269"/>
    </row>
    <row r="248" spans="1:54" x14ac:dyDescent="0.2">
      <c r="A248" s="121">
        <v>10</v>
      </c>
      <c r="B248" s="197"/>
      <c r="C248" s="132" t="s">
        <v>292</v>
      </c>
      <c r="D248" s="136">
        <v>1</v>
      </c>
      <c r="E248" s="139"/>
      <c r="F248" s="136">
        <v>31</v>
      </c>
      <c r="G248" s="136">
        <v>31</v>
      </c>
      <c r="H248" s="136"/>
      <c r="I248" s="138"/>
      <c r="J248" s="136">
        <v>31</v>
      </c>
      <c r="K248" s="137">
        <v>100</v>
      </c>
      <c r="L248" s="136">
        <v>17</v>
      </c>
      <c r="M248" s="58">
        <f t="shared" si="318"/>
        <v>54.838709677419352</v>
      </c>
      <c r="N248" s="136">
        <v>14</v>
      </c>
      <c r="O248" s="58">
        <f t="shared" si="295"/>
        <v>45.161290322580648</v>
      </c>
      <c r="P248" s="136">
        <v>6</v>
      </c>
      <c r="Q248" s="58">
        <f t="shared" si="319"/>
        <v>19.35483870967742</v>
      </c>
      <c r="R248" s="136">
        <v>14</v>
      </c>
      <c r="S248" s="58">
        <f t="shared" si="320"/>
        <v>45.161290322580648</v>
      </c>
      <c r="T248" s="136">
        <v>5</v>
      </c>
      <c r="U248" s="58">
        <f t="shared" si="321"/>
        <v>16.129032258064516</v>
      </c>
      <c r="V248" s="136">
        <v>6</v>
      </c>
      <c r="W248" s="58">
        <f t="shared" si="322"/>
        <v>19.35483870967742</v>
      </c>
      <c r="X248" s="136">
        <v>29</v>
      </c>
      <c r="Y248" s="141">
        <f t="shared" si="300"/>
        <v>93.548387096774192</v>
      </c>
      <c r="Z248" s="136"/>
      <c r="AA248" s="138"/>
      <c r="AB248" s="136">
        <v>2</v>
      </c>
      <c r="AC248" s="141">
        <f t="shared" si="324"/>
        <v>6.4516129032258061</v>
      </c>
      <c r="AD248" s="136"/>
      <c r="AE248" s="141"/>
      <c r="AF248" s="136"/>
      <c r="AG248" s="138"/>
      <c r="AH248" s="138"/>
      <c r="AI248" s="138"/>
      <c r="AJ248" s="136"/>
      <c r="AK248" s="141"/>
      <c r="AL248" s="136">
        <v>7</v>
      </c>
      <c r="AM248" s="58">
        <f t="shared" si="326"/>
        <v>22.580645161290324</v>
      </c>
      <c r="AN248" s="136">
        <v>3</v>
      </c>
      <c r="AO248" s="58">
        <f t="shared" si="327"/>
        <v>9.67741935483871</v>
      </c>
      <c r="AP248" s="136"/>
      <c r="AQ248" s="58"/>
      <c r="AR248" s="136">
        <v>21</v>
      </c>
      <c r="AS248" s="141">
        <f t="shared" si="328"/>
        <v>67.741935483870961</v>
      </c>
      <c r="AT248" s="136"/>
      <c r="AU248" s="136"/>
      <c r="AV248" s="136"/>
      <c r="AW248" s="136"/>
      <c r="AX248" s="59">
        <v>20</v>
      </c>
      <c r="AY248" s="141">
        <f t="shared" si="329"/>
        <v>64.516129032258064</v>
      </c>
      <c r="AZ248" s="59">
        <v>11</v>
      </c>
      <c r="BA248" s="141">
        <f t="shared" si="330"/>
        <v>35.483870967741936</v>
      </c>
      <c r="BB248" s="269"/>
    </row>
    <row r="249" spans="1:54" x14ac:dyDescent="0.2">
      <c r="A249" s="121">
        <v>11</v>
      </c>
      <c r="B249" s="197"/>
      <c r="C249" s="132" t="s">
        <v>293</v>
      </c>
      <c r="D249" s="136">
        <v>1</v>
      </c>
      <c r="E249" s="139"/>
      <c r="F249" s="136">
        <v>21</v>
      </c>
      <c r="G249" s="136">
        <v>21</v>
      </c>
      <c r="H249" s="136"/>
      <c r="I249" s="138"/>
      <c r="J249" s="136">
        <v>21</v>
      </c>
      <c r="K249" s="137">
        <v>100</v>
      </c>
      <c r="L249" s="136">
        <v>11</v>
      </c>
      <c r="M249" s="58">
        <f t="shared" si="318"/>
        <v>52.38095238095238</v>
      </c>
      <c r="N249" s="136">
        <v>10</v>
      </c>
      <c r="O249" s="58">
        <f t="shared" si="295"/>
        <v>47.61904761904762</v>
      </c>
      <c r="P249" s="136">
        <v>4</v>
      </c>
      <c r="Q249" s="58">
        <f t="shared" si="319"/>
        <v>19.047619047619047</v>
      </c>
      <c r="R249" s="136">
        <v>6</v>
      </c>
      <c r="S249" s="58">
        <f t="shared" si="320"/>
        <v>28.571428571428573</v>
      </c>
      <c r="T249" s="136">
        <v>4</v>
      </c>
      <c r="U249" s="58">
        <f t="shared" si="321"/>
        <v>19.047619047619047</v>
      </c>
      <c r="V249" s="136">
        <v>7</v>
      </c>
      <c r="W249" s="58">
        <f t="shared" si="322"/>
        <v>33.333333333333336</v>
      </c>
      <c r="X249" s="136">
        <v>21</v>
      </c>
      <c r="Y249" s="141">
        <f t="shared" si="300"/>
        <v>100</v>
      </c>
      <c r="Z249" s="136"/>
      <c r="AA249" s="138"/>
      <c r="AB249" s="136"/>
      <c r="AC249" s="141"/>
      <c r="AD249" s="136"/>
      <c r="AE249" s="141"/>
      <c r="AF249" s="136"/>
      <c r="AG249" s="138"/>
      <c r="AH249" s="138"/>
      <c r="AI249" s="138"/>
      <c r="AJ249" s="136"/>
      <c r="AK249" s="141"/>
      <c r="AL249" s="136">
        <v>3</v>
      </c>
      <c r="AM249" s="58">
        <f t="shared" si="326"/>
        <v>14.285714285714286</v>
      </c>
      <c r="AN249" s="136">
        <v>2</v>
      </c>
      <c r="AO249" s="58">
        <f t="shared" si="327"/>
        <v>9.5238095238095237</v>
      </c>
      <c r="AP249" s="136"/>
      <c r="AQ249" s="58"/>
      <c r="AR249" s="136">
        <v>16</v>
      </c>
      <c r="AS249" s="141">
        <f t="shared" si="328"/>
        <v>76.19047619047619</v>
      </c>
      <c r="AT249" s="136"/>
      <c r="AU249" s="136"/>
      <c r="AV249" s="136"/>
      <c r="AW249" s="136"/>
      <c r="AX249" s="59">
        <v>14</v>
      </c>
      <c r="AY249" s="141">
        <f t="shared" si="329"/>
        <v>66.666666666666671</v>
      </c>
      <c r="AZ249" s="59">
        <v>7</v>
      </c>
      <c r="BA249" s="141">
        <f t="shared" si="330"/>
        <v>33.333333333333336</v>
      </c>
      <c r="BB249" s="269"/>
    </row>
    <row r="250" spans="1:54" x14ac:dyDescent="0.2">
      <c r="A250" s="16"/>
      <c r="B250" s="6" t="s">
        <v>294</v>
      </c>
      <c r="C250" s="6">
        <v>7</v>
      </c>
      <c r="D250" s="6">
        <f>D251+D252+D253+D254+D255+D256+D257</f>
        <v>7</v>
      </c>
      <c r="E250" s="6"/>
      <c r="F250" s="6">
        <f>F251+F252+F253+F254+F255+F256+F257</f>
        <v>147</v>
      </c>
      <c r="G250" s="6">
        <f>G251+G252+G253+G254+G255+G256+G257</f>
        <v>145</v>
      </c>
      <c r="H250" s="6"/>
      <c r="I250" s="6"/>
      <c r="J250" s="6">
        <f>J251+J252+J253+J254+J255+J256+J257</f>
        <v>145</v>
      </c>
      <c r="K250" s="129">
        <v>100</v>
      </c>
      <c r="L250" s="6">
        <f>L251+L252+L253+L254+L255+L256+L257</f>
        <v>85</v>
      </c>
      <c r="M250" s="28">
        <f t="shared" si="318"/>
        <v>58.620689655172413</v>
      </c>
      <c r="N250" s="6">
        <f>N251+N252+N253+N254+N255+N256+N257</f>
        <v>60</v>
      </c>
      <c r="O250" s="28">
        <f t="shared" si="295"/>
        <v>41.379310344827587</v>
      </c>
      <c r="P250" s="6">
        <f>P251+P252+P253+P254+P255+P256+P257</f>
        <v>43</v>
      </c>
      <c r="Q250" s="28">
        <f t="shared" si="319"/>
        <v>29.655172413793103</v>
      </c>
      <c r="R250" s="6">
        <f>R251+R252+R253+R254+R255+R256+R257</f>
        <v>54</v>
      </c>
      <c r="S250" s="28">
        <f t="shared" si="320"/>
        <v>37.241379310344826</v>
      </c>
      <c r="T250" s="6">
        <f>T251+T252+T253+T254+T255+T256+T257</f>
        <v>41</v>
      </c>
      <c r="U250" s="28">
        <f t="shared" si="321"/>
        <v>28.275862068965516</v>
      </c>
      <c r="V250" s="6">
        <v>6</v>
      </c>
      <c r="W250" s="28">
        <f t="shared" si="322"/>
        <v>4.1379310344827589</v>
      </c>
      <c r="X250" s="6">
        <f>X251+X252+X253+X254+X255+X256+X257</f>
        <v>145</v>
      </c>
      <c r="Y250" s="41">
        <f t="shared" si="300"/>
        <v>100</v>
      </c>
      <c r="Z250" s="6"/>
      <c r="AA250" s="6"/>
      <c r="AB250" s="6"/>
      <c r="AC250" s="41"/>
      <c r="AD250" s="6"/>
      <c r="AE250" s="41"/>
      <c r="AF250" s="6"/>
      <c r="AG250" s="6"/>
      <c r="AH250" s="6"/>
      <c r="AI250" s="6"/>
      <c r="AJ250" s="6"/>
      <c r="AK250" s="41"/>
      <c r="AL250" s="6">
        <f>AL251+AL252+AL253+AL254+AL255+AL256+AL257</f>
        <v>20</v>
      </c>
      <c r="AM250" s="28">
        <f t="shared" si="326"/>
        <v>13.793103448275861</v>
      </c>
      <c r="AN250" s="6">
        <f>AN251+AN252+AN253+AN254+AN255+AN256+AN257</f>
        <v>30</v>
      </c>
      <c r="AO250" s="28">
        <f t="shared" si="327"/>
        <v>20.689655172413794</v>
      </c>
      <c r="AP250" s="6"/>
      <c r="AQ250" s="28"/>
      <c r="AR250" s="6">
        <f>AR251+AR252+AR253+AR254+AR255+AR256+AR257</f>
        <v>95</v>
      </c>
      <c r="AS250" s="41">
        <f t="shared" si="328"/>
        <v>65.517241379310349</v>
      </c>
      <c r="AT250" s="6"/>
      <c r="AU250" s="6"/>
      <c r="AV250" s="6"/>
      <c r="AW250" s="6"/>
      <c r="AX250" s="6">
        <f>AX251+AX252+AX253+AX254+AX255+AX256+AX257</f>
        <v>113</v>
      </c>
      <c r="AY250" s="41">
        <f t="shared" si="329"/>
        <v>77.931034482758619</v>
      </c>
      <c r="AZ250" s="6">
        <f>AZ251+AZ252+AZ253+AZ254+AZ255+AZ256+AZ257</f>
        <v>32</v>
      </c>
      <c r="BA250" s="41">
        <f t="shared" si="330"/>
        <v>22.068965517241381</v>
      </c>
    </row>
    <row r="251" spans="1:54" x14ac:dyDescent="0.2">
      <c r="A251" s="43">
        <v>1</v>
      </c>
      <c r="B251" s="189" t="s">
        <v>295</v>
      </c>
      <c r="C251" s="63" t="s">
        <v>296</v>
      </c>
      <c r="D251" s="64">
        <v>1</v>
      </c>
      <c r="E251" s="64"/>
      <c r="F251" s="64">
        <v>21</v>
      </c>
      <c r="G251" s="64">
        <v>21</v>
      </c>
      <c r="H251" s="64"/>
      <c r="I251" s="65"/>
      <c r="J251" s="64">
        <v>21</v>
      </c>
      <c r="K251" s="133">
        <v>100</v>
      </c>
      <c r="L251" s="64">
        <v>12</v>
      </c>
      <c r="M251" s="207">
        <f t="shared" si="318"/>
        <v>57.142857142857146</v>
      </c>
      <c r="N251" s="64">
        <v>9</v>
      </c>
      <c r="O251" s="207">
        <f t="shared" si="295"/>
        <v>42.857142857142854</v>
      </c>
      <c r="P251" s="64">
        <v>5</v>
      </c>
      <c r="Q251" s="207">
        <f t="shared" si="319"/>
        <v>23.80952380952381</v>
      </c>
      <c r="R251" s="64">
        <v>8</v>
      </c>
      <c r="S251" s="207">
        <f t="shared" si="320"/>
        <v>38.095238095238095</v>
      </c>
      <c r="T251" s="64">
        <v>7</v>
      </c>
      <c r="U251" s="207">
        <f t="shared" si="321"/>
        <v>33.333333333333336</v>
      </c>
      <c r="V251" s="64">
        <v>1</v>
      </c>
      <c r="W251" s="207">
        <f t="shared" si="322"/>
        <v>4.7619047619047619</v>
      </c>
      <c r="X251" s="64">
        <v>21</v>
      </c>
      <c r="Y251" s="78">
        <f t="shared" si="300"/>
        <v>100</v>
      </c>
      <c r="Z251" s="64"/>
      <c r="AA251" s="65"/>
      <c r="AB251" s="64"/>
      <c r="AC251" s="78"/>
      <c r="AD251" s="64"/>
      <c r="AE251" s="78"/>
      <c r="AF251" s="64"/>
      <c r="AG251" s="65"/>
      <c r="AH251" s="65"/>
      <c r="AI251" s="65"/>
      <c r="AJ251" s="64"/>
      <c r="AK251" s="78"/>
      <c r="AL251" s="64">
        <v>3</v>
      </c>
      <c r="AM251" s="207">
        <f t="shared" si="326"/>
        <v>14.285714285714286</v>
      </c>
      <c r="AN251" s="64">
        <v>7</v>
      </c>
      <c r="AO251" s="207">
        <f t="shared" si="327"/>
        <v>33.333333333333336</v>
      </c>
      <c r="AP251" s="66"/>
      <c r="AQ251" s="207"/>
      <c r="AR251" s="64">
        <v>11</v>
      </c>
      <c r="AS251" s="78">
        <f t="shared" si="328"/>
        <v>52.38095238095238</v>
      </c>
      <c r="AT251" s="65"/>
      <c r="AU251" s="65"/>
      <c r="AV251" s="65"/>
      <c r="AW251" s="65"/>
      <c r="AX251" s="64">
        <v>16</v>
      </c>
      <c r="AY251" s="78">
        <f t="shared" si="329"/>
        <v>76.19047619047619</v>
      </c>
      <c r="AZ251" s="64">
        <v>5</v>
      </c>
      <c r="BA251" s="78">
        <f t="shared" si="330"/>
        <v>23.80952380952381</v>
      </c>
      <c r="BB251" s="269"/>
    </row>
    <row r="252" spans="1:54" x14ac:dyDescent="0.2">
      <c r="A252" s="43">
        <v>2</v>
      </c>
      <c r="B252" s="189"/>
      <c r="C252" s="63" t="s">
        <v>297</v>
      </c>
      <c r="D252" s="64">
        <v>1</v>
      </c>
      <c r="E252" s="64"/>
      <c r="F252" s="64">
        <v>21</v>
      </c>
      <c r="G252" s="64">
        <v>21</v>
      </c>
      <c r="H252" s="64"/>
      <c r="I252" s="65"/>
      <c r="J252" s="64">
        <v>21</v>
      </c>
      <c r="K252" s="133">
        <v>100</v>
      </c>
      <c r="L252" s="64">
        <v>15</v>
      </c>
      <c r="M252" s="207">
        <f t="shared" si="318"/>
        <v>71.428571428571431</v>
      </c>
      <c r="N252" s="64">
        <v>6</v>
      </c>
      <c r="O252" s="207">
        <f t="shared" si="295"/>
        <v>28.571428571428573</v>
      </c>
      <c r="P252" s="64">
        <v>5</v>
      </c>
      <c r="Q252" s="207">
        <f t="shared" si="319"/>
        <v>23.80952380952381</v>
      </c>
      <c r="R252" s="64">
        <v>9</v>
      </c>
      <c r="S252" s="207">
        <f t="shared" si="320"/>
        <v>42.857142857142854</v>
      </c>
      <c r="T252" s="64">
        <v>5</v>
      </c>
      <c r="U252" s="207">
        <f t="shared" si="321"/>
        <v>23.80952380952381</v>
      </c>
      <c r="V252" s="64">
        <v>2</v>
      </c>
      <c r="W252" s="207">
        <f t="shared" si="322"/>
        <v>9.5238095238095237</v>
      </c>
      <c r="X252" s="64">
        <v>21</v>
      </c>
      <c r="Y252" s="78">
        <f t="shared" si="300"/>
        <v>100</v>
      </c>
      <c r="Z252" s="64"/>
      <c r="AA252" s="65"/>
      <c r="AB252" s="64"/>
      <c r="AC252" s="78"/>
      <c r="AD252" s="64"/>
      <c r="AE252" s="78"/>
      <c r="AF252" s="64"/>
      <c r="AG252" s="65"/>
      <c r="AH252" s="65"/>
      <c r="AI252" s="65"/>
      <c r="AJ252" s="64"/>
      <c r="AK252" s="78"/>
      <c r="AL252" s="64">
        <v>5</v>
      </c>
      <c r="AM252" s="207">
        <f t="shared" si="326"/>
        <v>23.80952380952381</v>
      </c>
      <c r="AN252" s="64">
        <v>4</v>
      </c>
      <c r="AO252" s="207">
        <f t="shared" si="327"/>
        <v>19.047619047619047</v>
      </c>
      <c r="AP252" s="66"/>
      <c r="AQ252" s="207"/>
      <c r="AR252" s="64">
        <v>12</v>
      </c>
      <c r="AS252" s="78">
        <f t="shared" si="328"/>
        <v>57.142857142857146</v>
      </c>
      <c r="AT252" s="65"/>
      <c r="AU252" s="65"/>
      <c r="AV252" s="65"/>
      <c r="AW252" s="65"/>
      <c r="AX252" s="64">
        <v>14</v>
      </c>
      <c r="AY252" s="78">
        <f t="shared" si="329"/>
        <v>66.666666666666671</v>
      </c>
      <c r="AZ252" s="64">
        <v>7</v>
      </c>
      <c r="BA252" s="78">
        <f t="shared" si="330"/>
        <v>33.333333333333336</v>
      </c>
      <c r="BB252" s="269"/>
    </row>
    <row r="253" spans="1:54" x14ac:dyDescent="0.2">
      <c r="A253" s="43">
        <v>3</v>
      </c>
      <c r="B253" s="189"/>
      <c r="C253" s="63" t="s">
        <v>298</v>
      </c>
      <c r="D253" s="64">
        <v>1</v>
      </c>
      <c r="E253" s="64"/>
      <c r="F253" s="64">
        <v>21</v>
      </c>
      <c r="G253" s="64">
        <v>21</v>
      </c>
      <c r="H253" s="64"/>
      <c r="I253" s="65"/>
      <c r="J253" s="64">
        <v>21</v>
      </c>
      <c r="K253" s="133">
        <v>100</v>
      </c>
      <c r="L253" s="64">
        <v>12</v>
      </c>
      <c r="M253" s="207">
        <f t="shared" si="318"/>
        <v>57.142857142857146</v>
      </c>
      <c r="N253" s="64">
        <v>9</v>
      </c>
      <c r="O253" s="207">
        <f t="shared" si="295"/>
        <v>42.857142857142854</v>
      </c>
      <c r="P253" s="64">
        <v>6</v>
      </c>
      <c r="Q253" s="207">
        <f t="shared" si="319"/>
        <v>28.571428571428573</v>
      </c>
      <c r="R253" s="64">
        <v>7</v>
      </c>
      <c r="S253" s="207">
        <f t="shared" si="320"/>
        <v>33.333333333333336</v>
      </c>
      <c r="T253" s="64">
        <v>6</v>
      </c>
      <c r="U253" s="207">
        <f t="shared" si="321"/>
        <v>28.571428571428573</v>
      </c>
      <c r="V253" s="64">
        <v>2</v>
      </c>
      <c r="W253" s="207">
        <f t="shared" si="322"/>
        <v>9.5238095238095237</v>
      </c>
      <c r="X253" s="64">
        <v>21</v>
      </c>
      <c r="Y253" s="78">
        <f t="shared" si="300"/>
        <v>100</v>
      </c>
      <c r="Z253" s="64"/>
      <c r="AA253" s="65"/>
      <c r="AB253" s="64"/>
      <c r="AC253" s="78"/>
      <c r="AD253" s="64"/>
      <c r="AE253" s="78"/>
      <c r="AF253" s="64"/>
      <c r="AG253" s="65"/>
      <c r="AH253" s="65"/>
      <c r="AI253" s="65"/>
      <c r="AJ253" s="64"/>
      <c r="AK253" s="78"/>
      <c r="AL253" s="64">
        <v>4</v>
      </c>
      <c r="AM253" s="207">
        <f t="shared" si="326"/>
        <v>19.047619047619047</v>
      </c>
      <c r="AN253" s="64">
        <v>7</v>
      </c>
      <c r="AO253" s="207">
        <f t="shared" si="327"/>
        <v>33.333333333333336</v>
      </c>
      <c r="AP253" s="66"/>
      <c r="AQ253" s="207"/>
      <c r="AR253" s="64">
        <v>10</v>
      </c>
      <c r="AS253" s="78">
        <f t="shared" si="328"/>
        <v>47.61904761904762</v>
      </c>
      <c r="AT253" s="65"/>
      <c r="AU253" s="65"/>
      <c r="AV253" s="65"/>
      <c r="AW253" s="65"/>
      <c r="AX253" s="64">
        <v>16</v>
      </c>
      <c r="AY253" s="78">
        <f t="shared" si="329"/>
        <v>76.19047619047619</v>
      </c>
      <c r="AZ253" s="64">
        <v>5</v>
      </c>
      <c r="BA253" s="78">
        <f t="shared" si="330"/>
        <v>23.80952380952381</v>
      </c>
      <c r="BB253" s="269"/>
    </row>
    <row r="254" spans="1:54" x14ac:dyDescent="0.2">
      <c r="A254" s="43">
        <v>4</v>
      </c>
      <c r="B254" s="189"/>
      <c r="C254" s="63" t="s">
        <v>299</v>
      </c>
      <c r="D254" s="64">
        <v>1</v>
      </c>
      <c r="E254" s="64"/>
      <c r="F254" s="43">
        <v>21</v>
      </c>
      <c r="G254" s="43">
        <v>19</v>
      </c>
      <c r="H254" s="43"/>
      <c r="I254" s="38"/>
      <c r="J254" s="43">
        <v>19</v>
      </c>
      <c r="K254" s="131">
        <v>100</v>
      </c>
      <c r="L254" s="43">
        <v>10</v>
      </c>
      <c r="M254" s="27">
        <f t="shared" si="318"/>
        <v>52.631578947368418</v>
      </c>
      <c r="N254" s="43">
        <v>9</v>
      </c>
      <c r="O254" s="27">
        <f t="shared" si="295"/>
        <v>47.368421052631582</v>
      </c>
      <c r="P254" s="43">
        <v>5</v>
      </c>
      <c r="Q254" s="27">
        <f t="shared" si="319"/>
        <v>26.315789473684209</v>
      </c>
      <c r="R254" s="43">
        <v>9</v>
      </c>
      <c r="S254" s="27">
        <f t="shared" si="320"/>
        <v>47.368421052631582</v>
      </c>
      <c r="T254" s="43">
        <v>5</v>
      </c>
      <c r="U254" s="27">
        <f t="shared" si="321"/>
        <v>26.315789473684209</v>
      </c>
      <c r="V254" s="43"/>
      <c r="W254" s="27"/>
      <c r="X254" s="43">
        <v>19</v>
      </c>
      <c r="Y254" s="29">
        <f t="shared" si="300"/>
        <v>100</v>
      </c>
      <c r="Z254" s="43"/>
      <c r="AA254" s="38"/>
      <c r="AB254" s="43"/>
      <c r="AC254" s="29"/>
      <c r="AD254" s="43"/>
      <c r="AE254" s="29"/>
      <c r="AF254" s="43"/>
      <c r="AG254" s="38"/>
      <c r="AH254" s="38"/>
      <c r="AI254" s="38"/>
      <c r="AJ254" s="43"/>
      <c r="AK254" s="29"/>
      <c r="AL254" s="43">
        <v>4</v>
      </c>
      <c r="AM254" s="27">
        <f t="shared" si="326"/>
        <v>21.05263157894737</v>
      </c>
      <c r="AN254" s="43">
        <v>2</v>
      </c>
      <c r="AO254" s="27">
        <f t="shared" si="327"/>
        <v>10.526315789473685</v>
      </c>
      <c r="AP254" s="32"/>
      <c r="AQ254" s="27"/>
      <c r="AR254" s="43">
        <v>13</v>
      </c>
      <c r="AS254" s="29">
        <f t="shared" si="328"/>
        <v>68.421052631578945</v>
      </c>
      <c r="AT254" s="38"/>
      <c r="AU254" s="38"/>
      <c r="AV254" s="38"/>
      <c r="AW254" s="38"/>
      <c r="AX254" s="43">
        <v>16</v>
      </c>
      <c r="AY254" s="29">
        <f t="shared" si="329"/>
        <v>84.21052631578948</v>
      </c>
      <c r="AZ254" s="43">
        <v>3</v>
      </c>
      <c r="BA254" s="29">
        <f t="shared" si="330"/>
        <v>15.789473684210526</v>
      </c>
      <c r="BB254" s="269"/>
    </row>
    <row r="255" spans="1:54" x14ac:dyDescent="0.2">
      <c r="A255" s="43">
        <v>5</v>
      </c>
      <c r="B255" s="189"/>
      <c r="C255" s="63" t="s">
        <v>300</v>
      </c>
      <c r="D255" s="64">
        <v>1</v>
      </c>
      <c r="E255" s="64"/>
      <c r="F255" s="64">
        <v>21</v>
      </c>
      <c r="G255" s="64">
        <v>21</v>
      </c>
      <c r="H255" s="64"/>
      <c r="I255" s="65"/>
      <c r="J255" s="64">
        <v>21</v>
      </c>
      <c r="K255" s="133">
        <v>100</v>
      </c>
      <c r="L255" s="64">
        <v>11</v>
      </c>
      <c r="M255" s="207">
        <f t="shared" si="318"/>
        <v>52.38095238095238</v>
      </c>
      <c r="N255" s="64">
        <v>10</v>
      </c>
      <c r="O255" s="207">
        <f t="shared" si="295"/>
        <v>47.61904761904762</v>
      </c>
      <c r="P255" s="64">
        <v>10</v>
      </c>
      <c r="Q255" s="207">
        <f t="shared" si="319"/>
        <v>47.61904761904762</v>
      </c>
      <c r="R255" s="64">
        <v>6</v>
      </c>
      <c r="S255" s="207">
        <f t="shared" si="320"/>
        <v>28.571428571428573</v>
      </c>
      <c r="T255" s="64">
        <v>5</v>
      </c>
      <c r="U255" s="207">
        <f t="shared" si="321"/>
        <v>23.80952380952381</v>
      </c>
      <c r="V255" s="64"/>
      <c r="W255" s="207"/>
      <c r="X255" s="64">
        <v>21</v>
      </c>
      <c r="Y255" s="78">
        <f t="shared" si="300"/>
        <v>100</v>
      </c>
      <c r="Z255" s="64"/>
      <c r="AA255" s="65"/>
      <c r="AB255" s="64"/>
      <c r="AC255" s="78"/>
      <c r="AD255" s="64"/>
      <c r="AE255" s="78"/>
      <c r="AF255" s="64"/>
      <c r="AG255" s="65"/>
      <c r="AH255" s="65"/>
      <c r="AI255" s="65"/>
      <c r="AJ255" s="64"/>
      <c r="AK255" s="78"/>
      <c r="AL255" s="64">
        <v>1</v>
      </c>
      <c r="AM255" s="207">
        <f t="shared" si="326"/>
        <v>4.7619047619047619</v>
      </c>
      <c r="AN255" s="64">
        <v>6</v>
      </c>
      <c r="AO255" s="207">
        <f t="shared" si="327"/>
        <v>28.571428571428573</v>
      </c>
      <c r="AP255" s="66"/>
      <c r="AQ255" s="207"/>
      <c r="AR255" s="64">
        <v>14</v>
      </c>
      <c r="AS255" s="78">
        <f t="shared" si="328"/>
        <v>66.666666666666671</v>
      </c>
      <c r="AT255" s="65"/>
      <c r="AU255" s="65"/>
      <c r="AV255" s="65"/>
      <c r="AW255" s="65"/>
      <c r="AX255" s="64">
        <v>19</v>
      </c>
      <c r="AY255" s="78">
        <f t="shared" si="329"/>
        <v>90.476190476190482</v>
      </c>
      <c r="AZ255" s="64">
        <v>2</v>
      </c>
      <c r="BA255" s="78">
        <f t="shared" si="330"/>
        <v>9.5238095238095237</v>
      </c>
      <c r="BB255" s="269"/>
    </row>
    <row r="256" spans="1:54" x14ac:dyDescent="0.2">
      <c r="A256" s="43">
        <v>6</v>
      </c>
      <c r="B256" s="189"/>
      <c r="C256" s="63" t="s">
        <v>301</v>
      </c>
      <c r="D256" s="64">
        <v>1</v>
      </c>
      <c r="E256" s="64"/>
      <c r="F256" s="64">
        <v>11</v>
      </c>
      <c r="G256" s="64">
        <v>11</v>
      </c>
      <c r="H256" s="64"/>
      <c r="I256" s="65"/>
      <c r="J256" s="64">
        <v>11</v>
      </c>
      <c r="K256" s="133">
        <v>100</v>
      </c>
      <c r="L256" s="64">
        <v>6</v>
      </c>
      <c r="M256" s="207">
        <f t="shared" si="318"/>
        <v>54.545454545454547</v>
      </c>
      <c r="N256" s="64">
        <v>5</v>
      </c>
      <c r="O256" s="207">
        <f t="shared" si="295"/>
        <v>45.454545454545453</v>
      </c>
      <c r="P256" s="64">
        <v>4</v>
      </c>
      <c r="Q256" s="207">
        <f t="shared" si="319"/>
        <v>36.363636363636367</v>
      </c>
      <c r="R256" s="64">
        <v>4</v>
      </c>
      <c r="S256" s="207">
        <f t="shared" si="320"/>
        <v>36.363636363636367</v>
      </c>
      <c r="T256" s="64">
        <v>3</v>
      </c>
      <c r="U256" s="207">
        <f t="shared" si="321"/>
        <v>27.272727272727273</v>
      </c>
      <c r="V256" s="64"/>
      <c r="W256" s="207"/>
      <c r="X256" s="64">
        <v>11</v>
      </c>
      <c r="Y256" s="78">
        <f t="shared" si="300"/>
        <v>100</v>
      </c>
      <c r="Z256" s="64"/>
      <c r="AA256" s="65"/>
      <c r="AB256" s="64"/>
      <c r="AC256" s="78"/>
      <c r="AD256" s="64"/>
      <c r="AE256" s="78"/>
      <c r="AF256" s="64"/>
      <c r="AG256" s="65"/>
      <c r="AH256" s="65"/>
      <c r="AI256" s="65"/>
      <c r="AJ256" s="64"/>
      <c r="AK256" s="78"/>
      <c r="AL256" s="64"/>
      <c r="AM256" s="207"/>
      <c r="AN256" s="64"/>
      <c r="AO256" s="207"/>
      <c r="AP256" s="66"/>
      <c r="AQ256" s="207"/>
      <c r="AR256" s="64">
        <v>11</v>
      </c>
      <c r="AS256" s="78">
        <f t="shared" si="328"/>
        <v>100</v>
      </c>
      <c r="AT256" s="65"/>
      <c r="AU256" s="65"/>
      <c r="AV256" s="65"/>
      <c r="AW256" s="65"/>
      <c r="AX256" s="64">
        <v>10</v>
      </c>
      <c r="AY256" s="78">
        <f t="shared" si="329"/>
        <v>90.909090909090907</v>
      </c>
      <c r="AZ256" s="64">
        <v>1</v>
      </c>
      <c r="BA256" s="78">
        <f t="shared" si="330"/>
        <v>9.0909090909090917</v>
      </c>
      <c r="BB256" s="269"/>
    </row>
    <row r="257" spans="1:54" x14ac:dyDescent="0.2">
      <c r="A257" s="43">
        <v>7</v>
      </c>
      <c r="B257" s="189"/>
      <c r="C257" s="63" t="s">
        <v>302</v>
      </c>
      <c r="D257" s="64">
        <v>1</v>
      </c>
      <c r="E257" s="64"/>
      <c r="F257" s="64">
        <v>31</v>
      </c>
      <c r="G257" s="64">
        <v>31</v>
      </c>
      <c r="H257" s="64"/>
      <c r="I257" s="65"/>
      <c r="J257" s="64">
        <v>31</v>
      </c>
      <c r="K257" s="133">
        <v>100</v>
      </c>
      <c r="L257" s="64">
        <v>19</v>
      </c>
      <c r="M257" s="207">
        <f t="shared" si="318"/>
        <v>61.29032258064516</v>
      </c>
      <c r="N257" s="64">
        <v>12</v>
      </c>
      <c r="O257" s="207">
        <f t="shared" si="295"/>
        <v>38.70967741935484</v>
      </c>
      <c r="P257" s="64">
        <v>8</v>
      </c>
      <c r="Q257" s="207">
        <f t="shared" si="319"/>
        <v>25.806451612903224</v>
      </c>
      <c r="R257" s="64">
        <v>11</v>
      </c>
      <c r="S257" s="207">
        <f t="shared" si="320"/>
        <v>35.483870967741936</v>
      </c>
      <c r="T257" s="64">
        <v>10</v>
      </c>
      <c r="U257" s="207">
        <f t="shared" si="321"/>
        <v>32.258064516129032</v>
      </c>
      <c r="V257" s="64">
        <v>2</v>
      </c>
      <c r="W257" s="207">
        <f t="shared" si="322"/>
        <v>6.4516129032258061</v>
      </c>
      <c r="X257" s="64">
        <v>31</v>
      </c>
      <c r="Y257" s="78">
        <f t="shared" si="300"/>
        <v>100</v>
      </c>
      <c r="Z257" s="64"/>
      <c r="AA257" s="65"/>
      <c r="AB257" s="64"/>
      <c r="AC257" s="78"/>
      <c r="AD257" s="64"/>
      <c r="AE257" s="78"/>
      <c r="AF257" s="64"/>
      <c r="AG257" s="65"/>
      <c r="AH257" s="65"/>
      <c r="AI257" s="65"/>
      <c r="AJ257" s="64"/>
      <c r="AK257" s="78"/>
      <c r="AL257" s="64">
        <v>3</v>
      </c>
      <c r="AM257" s="207">
        <f t="shared" si="326"/>
        <v>9.67741935483871</v>
      </c>
      <c r="AN257" s="64">
        <v>4</v>
      </c>
      <c r="AO257" s="207">
        <f t="shared" si="327"/>
        <v>12.903225806451612</v>
      </c>
      <c r="AP257" s="66"/>
      <c r="AQ257" s="207"/>
      <c r="AR257" s="64">
        <v>24</v>
      </c>
      <c r="AS257" s="78">
        <f t="shared" si="328"/>
        <v>77.41935483870968</v>
      </c>
      <c r="AT257" s="65"/>
      <c r="AU257" s="65"/>
      <c r="AV257" s="65"/>
      <c r="AW257" s="65"/>
      <c r="AX257" s="64">
        <v>22</v>
      </c>
      <c r="AY257" s="78">
        <f t="shared" si="329"/>
        <v>70.967741935483872</v>
      </c>
      <c r="AZ257" s="64">
        <v>9</v>
      </c>
      <c r="BA257" s="78">
        <f t="shared" si="330"/>
        <v>29.032258064516128</v>
      </c>
      <c r="BB257" s="269"/>
    </row>
    <row r="258" spans="1:54" x14ac:dyDescent="0.2">
      <c r="A258" s="16"/>
      <c r="B258" s="48" t="s">
        <v>87</v>
      </c>
      <c r="C258" s="48">
        <v>14</v>
      </c>
      <c r="D258" s="48">
        <v>13</v>
      </c>
      <c r="E258" s="48">
        <v>1</v>
      </c>
      <c r="F258" s="48">
        <v>384</v>
      </c>
      <c r="G258" s="36">
        <v>382</v>
      </c>
      <c r="H258" s="48">
        <v>21</v>
      </c>
      <c r="I258" s="49">
        <v>100</v>
      </c>
      <c r="J258" s="48">
        <f>J259+J260</f>
        <v>361</v>
      </c>
      <c r="K258" s="49">
        <v>100</v>
      </c>
      <c r="L258" s="48">
        <f>L259+L260</f>
        <v>236</v>
      </c>
      <c r="M258" s="28">
        <f t="shared" si="318"/>
        <v>61.780104712041883</v>
      </c>
      <c r="N258" s="48">
        <f>N259+N260</f>
        <v>146</v>
      </c>
      <c r="O258" s="28">
        <f t="shared" si="295"/>
        <v>38.219895287958117</v>
      </c>
      <c r="P258" s="48">
        <f>P259+P260</f>
        <v>69</v>
      </c>
      <c r="Q258" s="28">
        <f t="shared" si="319"/>
        <v>18.062827225130889</v>
      </c>
      <c r="R258" s="48">
        <f>R259+R260</f>
        <v>127</v>
      </c>
      <c r="S258" s="28">
        <f t="shared" si="320"/>
        <v>33.246073298429316</v>
      </c>
      <c r="T258" s="48">
        <v>138</v>
      </c>
      <c r="U258" s="28">
        <f t="shared" si="321"/>
        <v>36.125654450261777</v>
      </c>
      <c r="V258" s="48">
        <v>49</v>
      </c>
      <c r="W258" s="28">
        <f t="shared" si="322"/>
        <v>12.827225130890053</v>
      </c>
      <c r="X258" s="48">
        <f>X259 +X260</f>
        <v>285</v>
      </c>
      <c r="Y258" s="41">
        <f t="shared" si="300"/>
        <v>74.607329842931932</v>
      </c>
      <c r="Z258" s="48"/>
      <c r="AA258" s="48"/>
      <c r="AB258" s="48">
        <f>AB259 +AB260</f>
        <v>97</v>
      </c>
      <c r="AC258" s="41">
        <f t="shared" si="324"/>
        <v>25.392670157068064</v>
      </c>
      <c r="AD258" s="48"/>
      <c r="AE258" s="41"/>
      <c r="AF258" s="48"/>
      <c r="AG258" s="48"/>
      <c r="AH258" s="48"/>
      <c r="AI258" s="48"/>
      <c r="AJ258" s="48"/>
      <c r="AK258" s="41"/>
      <c r="AL258" s="48">
        <f>AL259+AL260</f>
        <v>99</v>
      </c>
      <c r="AM258" s="28">
        <f t="shared" si="326"/>
        <v>25.916230366492147</v>
      </c>
      <c r="AN258" s="48">
        <f>AN259+AN260</f>
        <v>63</v>
      </c>
      <c r="AO258" s="28">
        <f t="shared" si="327"/>
        <v>16.492146596858639</v>
      </c>
      <c r="AP258" s="48"/>
      <c r="AQ258" s="28"/>
      <c r="AR258" s="48">
        <f>AR259+AR260</f>
        <v>220</v>
      </c>
      <c r="AS258" s="41">
        <f t="shared" si="328"/>
        <v>57.591623036649217</v>
      </c>
      <c r="AT258" s="6">
        <f>AT259+AT260</f>
        <v>3</v>
      </c>
      <c r="AU258" s="6"/>
      <c r="AV258" s="6">
        <f t="shared" ref="AU258:AW258" si="334">AV259+AV260</f>
        <v>1</v>
      </c>
      <c r="AW258" s="6">
        <f t="shared" si="334"/>
        <v>2</v>
      </c>
      <c r="AX258" s="48">
        <f>AX259+AX260</f>
        <v>257</v>
      </c>
      <c r="AY258" s="41">
        <f t="shared" si="329"/>
        <v>67.277486910994767</v>
      </c>
      <c r="AZ258" s="6">
        <v>125</v>
      </c>
      <c r="BA258" s="41">
        <f t="shared" si="330"/>
        <v>32.722513089005233</v>
      </c>
      <c r="BB258" s="269"/>
    </row>
    <row r="259" spans="1:54" x14ac:dyDescent="0.2">
      <c r="A259" s="16"/>
      <c r="B259" s="36" t="s">
        <v>48</v>
      </c>
      <c r="C259" s="36">
        <v>1</v>
      </c>
      <c r="D259" s="48"/>
      <c r="E259" s="48">
        <f>E261</f>
        <v>1</v>
      </c>
      <c r="F259" s="48">
        <f>F261</f>
        <v>21</v>
      </c>
      <c r="G259" s="48">
        <f>G261</f>
        <v>21</v>
      </c>
      <c r="H259" s="48">
        <f>H261</f>
        <v>21</v>
      </c>
      <c r="I259" s="49">
        <v>100</v>
      </c>
      <c r="J259" s="48"/>
      <c r="K259" s="49"/>
      <c r="L259" s="48">
        <f>L261</f>
        <v>16</v>
      </c>
      <c r="M259" s="28">
        <f t="shared" si="318"/>
        <v>76.19047619047619</v>
      </c>
      <c r="N259" s="48">
        <f>N261</f>
        <v>5</v>
      </c>
      <c r="O259" s="28">
        <f t="shared" si="295"/>
        <v>23.80952380952381</v>
      </c>
      <c r="P259" s="50">
        <v>3</v>
      </c>
      <c r="Q259" s="28">
        <f t="shared" si="319"/>
        <v>14.285714285714286</v>
      </c>
      <c r="R259" s="50">
        <v>6</v>
      </c>
      <c r="S259" s="28">
        <f t="shared" si="320"/>
        <v>28.571428571428573</v>
      </c>
      <c r="T259" s="50">
        <v>7</v>
      </c>
      <c r="U259" s="28">
        <f t="shared" si="321"/>
        <v>33.333333333333336</v>
      </c>
      <c r="V259" s="50">
        <v>5</v>
      </c>
      <c r="W259" s="28">
        <f t="shared" si="322"/>
        <v>23.80952380952381</v>
      </c>
      <c r="X259" s="48">
        <v>7</v>
      </c>
      <c r="Y259" s="41">
        <f t="shared" si="300"/>
        <v>33.333333333333336</v>
      </c>
      <c r="Z259" s="48"/>
      <c r="AA259" s="48"/>
      <c r="AB259" s="48">
        <v>14</v>
      </c>
      <c r="AC259" s="41">
        <f t="shared" si="324"/>
        <v>66.666666666666671</v>
      </c>
      <c r="AD259" s="48"/>
      <c r="AE259" s="41"/>
      <c r="AF259" s="48"/>
      <c r="AG259" s="48"/>
      <c r="AH259" s="48"/>
      <c r="AI259" s="48"/>
      <c r="AJ259" s="48"/>
      <c r="AK259" s="41"/>
      <c r="AL259" s="48">
        <f>AL261</f>
        <v>6</v>
      </c>
      <c r="AM259" s="28">
        <f t="shared" si="326"/>
        <v>28.571428571428573</v>
      </c>
      <c r="AN259" s="48">
        <f>AN261</f>
        <v>1</v>
      </c>
      <c r="AO259" s="28">
        <f t="shared" si="327"/>
        <v>4.7619047619047619</v>
      </c>
      <c r="AP259" s="48"/>
      <c r="AQ259" s="28"/>
      <c r="AR259" s="48">
        <f>AR261</f>
        <v>14</v>
      </c>
      <c r="AS259" s="41">
        <f t="shared" si="328"/>
        <v>66.666666666666671</v>
      </c>
      <c r="AT259" s="48">
        <f>AT261</f>
        <v>1</v>
      </c>
      <c r="AU259" s="48"/>
      <c r="AV259" s="48"/>
      <c r="AW259" s="48">
        <f>AW261</f>
        <v>1</v>
      </c>
      <c r="AX259" s="48">
        <f>AX261</f>
        <v>18</v>
      </c>
      <c r="AY259" s="41">
        <f t="shared" si="329"/>
        <v>85.714285714285708</v>
      </c>
      <c r="AZ259" s="6">
        <v>3</v>
      </c>
      <c r="BA259" s="41">
        <f t="shared" si="330"/>
        <v>14.285714285714286</v>
      </c>
      <c r="BB259" s="269"/>
    </row>
    <row r="260" spans="1:54" x14ac:dyDescent="0.2">
      <c r="A260" s="50"/>
      <c r="B260" s="36" t="s">
        <v>49</v>
      </c>
      <c r="C260" s="48">
        <v>13</v>
      </c>
      <c r="D260" s="48">
        <v>13</v>
      </c>
      <c r="E260" s="48"/>
      <c r="F260" s="48">
        <v>363</v>
      </c>
      <c r="G260" s="36">
        <f>G262+G263+G264+G265+G266+G267+G268+G269+G270+G271+G272+G273+G274</f>
        <v>361</v>
      </c>
      <c r="H260" s="48"/>
      <c r="I260" s="49"/>
      <c r="J260" s="48">
        <f>J262+J263+J264+J265+J266+J267+J268+J269+J270+J271+J272+J273+J274</f>
        <v>361</v>
      </c>
      <c r="K260" s="49">
        <v>100</v>
      </c>
      <c r="L260" s="48">
        <f>L262+L263+L264+L265+L266+L267+L268+L269+L270+L271+L272+L273+L274</f>
        <v>220</v>
      </c>
      <c r="M260" s="28">
        <f t="shared" si="318"/>
        <v>60.941828254847643</v>
      </c>
      <c r="N260" s="48">
        <f>N262+N263+N264+N265+N266+N267+N268+N269+N270+N271+N272+N273+N274</f>
        <v>141</v>
      </c>
      <c r="O260" s="28">
        <f t="shared" si="295"/>
        <v>39.058171745152357</v>
      </c>
      <c r="P260" s="48">
        <f>P262+P263+P264+P265+P266+P267+P268+P269+P270+P271+P272+P273+P274</f>
        <v>66</v>
      </c>
      <c r="Q260" s="28">
        <f t="shared" si="319"/>
        <v>18.282548476454295</v>
      </c>
      <c r="R260" s="48">
        <f>R262+R263+R264+R265+R266+R267+R268+R269+R270+R271+R272+R273+R274</f>
        <v>121</v>
      </c>
      <c r="S260" s="28">
        <f t="shared" si="320"/>
        <v>33.518005540166207</v>
      </c>
      <c r="T260" s="48">
        <v>131</v>
      </c>
      <c r="U260" s="28">
        <f t="shared" si="321"/>
        <v>36.288088642659282</v>
      </c>
      <c r="V260" s="48">
        <v>44</v>
      </c>
      <c r="W260" s="28">
        <f t="shared" si="322"/>
        <v>12.18836565096953</v>
      </c>
      <c r="X260" s="48">
        <f>X262   +X263+X264+X265+X266+X267+X268+X269+X270+X271+X272+X273+X274</f>
        <v>278</v>
      </c>
      <c r="Y260" s="41">
        <f t="shared" si="300"/>
        <v>77.008310249307485</v>
      </c>
      <c r="Z260" s="48"/>
      <c r="AA260" s="48"/>
      <c r="AB260" s="48">
        <f>AB262   +AB263+AB264+AB265+AB266+AB267+AB268+AB269+AB270+AB271+AB272+AB273+AB274</f>
        <v>83</v>
      </c>
      <c r="AC260" s="41">
        <f t="shared" si="324"/>
        <v>22.991689750692522</v>
      </c>
      <c r="AD260" s="48"/>
      <c r="AE260" s="41"/>
      <c r="AF260" s="48"/>
      <c r="AG260" s="48"/>
      <c r="AH260" s="48"/>
      <c r="AI260" s="48"/>
      <c r="AJ260" s="48"/>
      <c r="AK260" s="41"/>
      <c r="AL260" s="48">
        <f>AL262+AL263+AL264+AL265+AL266+AL267+AL268+AL269+AL270+AL271+AL272+AL273+AL274</f>
        <v>93</v>
      </c>
      <c r="AM260" s="28">
        <f t="shared" si="326"/>
        <v>25.761772853185594</v>
      </c>
      <c r="AN260" s="48">
        <f>AN262+AN263+AN264+AN265+AN266+AN267+AN268+AN269+AN270+AN271+AN272+AN273+AN274</f>
        <v>62</v>
      </c>
      <c r="AO260" s="28">
        <f t="shared" si="327"/>
        <v>17.174515235457065</v>
      </c>
      <c r="AP260" s="48"/>
      <c r="AQ260" s="28"/>
      <c r="AR260" s="48">
        <f>AR262+AR263+AR264+AR265+AR266+AR267+AR268+AR269+AR270+AR271+AR272+AR273+AR274</f>
        <v>206</v>
      </c>
      <c r="AS260" s="41">
        <f t="shared" si="328"/>
        <v>57.063711911357338</v>
      </c>
      <c r="AT260" s="6">
        <f>AT262+AT263+AT264+AT265+AT266+AT267+AT268+AT269+AT270+AT271+AT272+AT273+AT274</f>
        <v>2</v>
      </c>
      <c r="AU260" s="6"/>
      <c r="AV260" s="6">
        <f t="shared" ref="AU260:AW260" si="335">AV262+AV263+AV264+AV265+AV266+AV267+AV268+AV269+AV270+AV271+AV272+AV273+AV274</f>
        <v>1</v>
      </c>
      <c r="AW260" s="6">
        <f t="shared" si="335"/>
        <v>1</v>
      </c>
      <c r="AX260" s="48">
        <f>AX262+AX263+AX264+AX265+AX266+AX267+AX268+AX269+AX270+AX271+AX272+AX273+AX274</f>
        <v>239</v>
      </c>
      <c r="AY260" s="41">
        <f t="shared" si="329"/>
        <v>66.204986149584485</v>
      </c>
      <c r="AZ260" s="6">
        <v>122</v>
      </c>
      <c r="BA260" s="41">
        <f t="shared" si="330"/>
        <v>33.795013850415515</v>
      </c>
      <c r="BB260" s="269"/>
    </row>
    <row r="261" spans="1:54" ht="25.5" x14ac:dyDescent="0.2">
      <c r="A261" s="43">
        <v>1</v>
      </c>
      <c r="B261" s="189" t="s">
        <v>303</v>
      </c>
      <c r="C261" s="66" t="s">
        <v>304</v>
      </c>
      <c r="D261" s="80"/>
      <c r="E261" s="80">
        <v>1</v>
      </c>
      <c r="F261" s="80">
        <v>21</v>
      </c>
      <c r="G261" s="80">
        <v>21</v>
      </c>
      <c r="H261" s="80">
        <v>21</v>
      </c>
      <c r="I261" s="83">
        <v>100</v>
      </c>
      <c r="J261" s="80"/>
      <c r="K261" s="83"/>
      <c r="L261" s="80">
        <v>16</v>
      </c>
      <c r="M261" s="21">
        <f t="shared" si="318"/>
        <v>76.19047619047619</v>
      </c>
      <c r="N261" s="84">
        <v>5</v>
      </c>
      <c r="O261" s="21">
        <f t="shared" si="295"/>
        <v>23.80952380952381</v>
      </c>
      <c r="P261" s="84">
        <v>3</v>
      </c>
      <c r="Q261" s="21">
        <f t="shared" si="319"/>
        <v>14.285714285714286</v>
      </c>
      <c r="R261" s="84">
        <v>6</v>
      </c>
      <c r="S261" s="21">
        <f t="shared" si="320"/>
        <v>28.571428571428573</v>
      </c>
      <c r="T261" s="84">
        <v>7</v>
      </c>
      <c r="U261" s="21">
        <f t="shared" si="321"/>
        <v>33.333333333333336</v>
      </c>
      <c r="V261" s="84">
        <v>5</v>
      </c>
      <c r="W261" s="21">
        <f t="shared" si="322"/>
        <v>23.80952380952381</v>
      </c>
      <c r="X261" s="84">
        <v>7</v>
      </c>
      <c r="Y261" s="29">
        <f t="shared" si="300"/>
        <v>33.333333333333336</v>
      </c>
      <c r="Z261" s="80"/>
      <c r="AA261" s="80"/>
      <c r="AB261" s="84">
        <v>14</v>
      </c>
      <c r="AC261" s="29">
        <f t="shared" si="324"/>
        <v>66.666666666666671</v>
      </c>
      <c r="AD261" s="80"/>
      <c r="AE261" s="29"/>
      <c r="AF261" s="84"/>
      <c r="AG261" s="80"/>
      <c r="AH261" s="80"/>
      <c r="AI261" s="80"/>
      <c r="AJ261" s="80"/>
      <c r="AK261" s="29"/>
      <c r="AL261" s="84">
        <v>6</v>
      </c>
      <c r="AM261" s="21">
        <f t="shared" si="326"/>
        <v>28.571428571428573</v>
      </c>
      <c r="AN261" s="84">
        <v>1</v>
      </c>
      <c r="AO261" s="21">
        <f t="shared" si="327"/>
        <v>4.7619047619047619</v>
      </c>
      <c r="AP261" s="84"/>
      <c r="AQ261" s="27"/>
      <c r="AR261" s="84">
        <v>14</v>
      </c>
      <c r="AS261" s="199">
        <f t="shared" si="328"/>
        <v>66.666666666666671</v>
      </c>
      <c r="AT261" s="43">
        <v>1</v>
      </c>
      <c r="AU261" s="43"/>
      <c r="AV261" s="43"/>
      <c r="AW261" s="43">
        <v>1</v>
      </c>
      <c r="AX261" s="80">
        <v>18</v>
      </c>
      <c r="AY261" s="38">
        <f t="shared" si="329"/>
        <v>85.714285714285708</v>
      </c>
      <c r="AZ261" s="43">
        <v>3</v>
      </c>
      <c r="BA261" s="38">
        <f t="shared" si="330"/>
        <v>14.285714285714286</v>
      </c>
      <c r="BB261" s="269"/>
    </row>
    <row r="262" spans="1:54" x14ac:dyDescent="0.2">
      <c r="A262" s="43">
        <v>2</v>
      </c>
      <c r="B262" s="189"/>
      <c r="C262" s="32" t="s">
        <v>305</v>
      </c>
      <c r="D262" s="80">
        <v>1</v>
      </c>
      <c r="E262" s="80"/>
      <c r="F262" s="84">
        <v>21</v>
      </c>
      <c r="G262" s="84">
        <v>21</v>
      </c>
      <c r="H262" s="84"/>
      <c r="I262" s="21"/>
      <c r="J262" s="84">
        <v>21</v>
      </c>
      <c r="K262" s="83">
        <v>100</v>
      </c>
      <c r="L262" s="80">
        <v>14</v>
      </c>
      <c r="M262" s="21">
        <f t="shared" si="318"/>
        <v>66.666666666666671</v>
      </c>
      <c r="N262" s="84">
        <v>7</v>
      </c>
      <c r="O262" s="21">
        <f t="shared" si="295"/>
        <v>33.333333333333336</v>
      </c>
      <c r="P262" s="84">
        <v>2</v>
      </c>
      <c r="Q262" s="21">
        <f t="shared" si="319"/>
        <v>9.5238095238095237</v>
      </c>
      <c r="R262" s="84">
        <v>8</v>
      </c>
      <c r="S262" s="21">
        <f t="shared" si="320"/>
        <v>38.095238095238095</v>
      </c>
      <c r="T262" s="84">
        <v>10</v>
      </c>
      <c r="U262" s="21">
        <f t="shared" si="321"/>
        <v>47.61904761904762</v>
      </c>
      <c r="V262" s="84">
        <v>1</v>
      </c>
      <c r="W262" s="21">
        <f t="shared" si="322"/>
        <v>4.7619047619047619</v>
      </c>
      <c r="X262" s="84">
        <v>21</v>
      </c>
      <c r="Y262" s="29">
        <f t="shared" si="300"/>
        <v>100</v>
      </c>
      <c r="Z262" s="43"/>
      <c r="AA262" s="80"/>
      <c r="AB262" s="84"/>
      <c r="AC262" s="29"/>
      <c r="AD262" s="80"/>
      <c r="AE262" s="29"/>
      <c r="AF262" s="84"/>
      <c r="AG262" s="80"/>
      <c r="AH262" s="80"/>
      <c r="AI262" s="80"/>
      <c r="AJ262" s="80"/>
      <c r="AK262" s="29"/>
      <c r="AL262" s="84">
        <v>6</v>
      </c>
      <c r="AM262" s="21">
        <f t="shared" si="326"/>
        <v>28.571428571428573</v>
      </c>
      <c r="AN262" s="84">
        <v>4</v>
      </c>
      <c r="AO262" s="21">
        <f t="shared" si="327"/>
        <v>19.047619047619047</v>
      </c>
      <c r="AP262" s="84"/>
      <c r="AQ262" s="27"/>
      <c r="AR262" s="84">
        <v>11</v>
      </c>
      <c r="AS262" s="199">
        <f t="shared" si="328"/>
        <v>52.38095238095238</v>
      </c>
      <c r="AT262" s="43"/>
      <c r="AU262" s="43"/>
      <c r="AV262" s="43"/>
      <c r="AW262" s="43"/>
      <c r="AX262" s="84">
        <v>7</v>
      </c>
      <c r="AY262" s="38">
        <f t="shared" si="329"/>
        <v>33.333333333333336</v>
      </c>
      <c r="AZ262" s="43">
        <v>14</v>
      </c>
      <c r="BA262" s="38">
        <f t="shared" si="330"/>
        <v>66.666666666666671</v>
      </c>
      <c r="BB262" s="269"/>
    </row>
    <row r="263" spans="1:54" x14ac:dyDescent="0.2">
      <c r="A263" s="43">
        <v>3</v>
      </c>
      <c r="B263" s="189"/>
      <c r="C263" s="32" t="s">
        <v>306</v>
      </c>
      <c r="D263" s="80">
        <v>1</v>
      </c>
      <c r="E263" s="80"/>
      <c r="F263" s="84">
        <v>21</v>
      </c>
      <c r="G263" s="84">
        <v>20</v>
      </c>
      <c r="H263" s="84"/>
      <c r="I263" s="21"/>
      <c r="J263" s="84">
        <v>20</v>
      </c>
      <c r="K263" s="83">
        <v>100</v>
      </c>
      <c r="L263" s="80">
        <v>11</v>
      </c>
      <c r="M263" s="21">
        <f t="shared" si="318"/>
        <v>55</v>
      </c>
      <c r="N263" s="84">
        <v>9</v>
      </c>
      <c r="O263" s="21">
        <f t="shared" si="295"/>
        <v>45</v>
      </c>
      <c r="P263" s="84">
        <v>2</v>
      </c>
      <c r="Q263" s="21">
        <f t="shared" si="319"/>
        <v>10</v>
      </c>
      <c r="R263" s="84">
        <v>10</v>
      </c>
      <c r="S263" s="21">
        <f t="shared" si="320"/>
        <v>50</v>
      </c>
      <c r="T263" s="84">
        <v>5</v>
      </c>
      <c r="U263" s="21">
        <f t="shared" si="321"/>
        <v>25</v>
      </c>
      <c r="V263" s="84">
        <v>3</v>
      </c>
      <c r="W263" s="21">
        <f t="shared" si="322"/>
        <v>15</v>
      </c>
      <c r="X263" s="84">
        <v>20</v>
      </c>
      <c r="Y263" s="29">
        <f t="shared" si="300"/>
        <v>100</v>
      </c>
      <c r="Z263" s="80"/>
      <c r="AA263" s="80"/>
      <c r="AB263" s="84"/>
      <c r="AC263" s="29"/>
      <c r="AD263" s="80"/>
      <c r="AE263" s="29"/>
      <c r="AF263" s="84"/>
      <c r="AG263" s="80"/>
      <c r="AH263" s="80"/>
      <c r="AI263" s="80"/>
      <c r="AJ263" s="80"/>
      <c r="AK263" s="29"/>
      <c r="AL263" s="84">
        <v>5</v>
      </c>
      <c r="AM263" s="21">
        <f t="shared" si="326"/>
        <v>25</v>
      </c>
      <c r="AN263" s="84">
        <v>2</v>
      </c>
      <c r="AO263" s="21">
        <f t="shared" si="327"/>
        <v>10</v>
      </c>
      <c r="AP263" s="84"/>
      <c r="AQ263" s="27"/>
      <c r="AR263" s="84">
        <v>13</v>
      </c>
      <c r="AS263" s="199">
        <f t="shared" si="328"/>
        <v>65</v>
      </c>
      <c r="AT263" s="43"/>
      <c r="AU263" s="43"/>
      <c r="AV263" s="43"/>
      <c r="AW263" s="43"/>
      <c r="AX263" s="84">
        <v>11</v>
      </c>
      <c r="AY263" s="38">
        <f t="shared" si="329"/>
        <v>55</v>
      </c>
      <c r="AZ263" s="43">
        <v>9</v>
      </c>
      <c r="BA263" s="38">
        <f t="shared" si="330"/>
        <v>45</v>
      </c>
      <c r="BB263" s="269"/>
    </row>
    <row r="264" spans="1:54" x14ac:dyDescent="0.2">
      <c r="A264" s="43">
        <v>4</v>
      </c>
      <c r="B264" s="189"/>
      <c r="C264" s="32" t="s">
        <v>307</v>
      </c>
      <c r="D264" s="80">
        <v>1</v>
      </c>
      <c r="E264" s="84"/>
      <c r="F264" s="84">
        <v>31</v>
      </c>
      <c r="G264" s="84">
        <v>31</v>
      </c>
      <c r="H264" s="84"/>
      <c r="I264" s="21"/>
      <c r="J264" s="43">
        <v>31</v>
      </c>
      <c r="K264" s="27">
        <v>100</v>
      </c>
      <c r="L264" s="32">
        <v>19</v>
      </c>
      <c r="M264" s="21">
        <f t="shared" si="318"/>
        <v>61.29032258064516</v>
      </c>
      <c r="N264" s="43">
        <v>12</v>
      </c>
      <c r="O264" s="21">
        <f t="shared" si="295"/>
        <v>38.70967741935484</v>
      </c>
      <c r="P264" s="43">
        <v>9</v>
      </c>
      <c r="Q264" s="21">
        <f t="shared" si="319"/>
        <v>29.032258064516128</v>
      </c>
      <c r="R264" s="43">
        <v>10</v>
      </c>
      <c r="S264" s="21">
        <f t="shared" si="320"/>
        <v>32.258064516129032</v>
      </c>
      <c r="T264" s="43">
        <v>10</v>
      </c>
      <c r="U264" s="21">
        <f t="shared" si="321"/>
        <v>32.258064516129032</v>
      </c>
      <c r="V264" s="43">
        <v>2</v>
      </c>
      <c r="W264" s="21">
        <f t="shared" si="322"/>
        <v>6.4516129032258061</v>
      </c>
      <c r="X264" s="43">
        <v>31</v>
      </c>
      <c r="Y264" s="29">
        <f t="shared" si="300"/>
        <v>100</v>
      </c>
      <c r="Z264" s="32"/>
      <c r="AA264" s="80"/>
      <c r="AB264" s="84"/>
      <c r="AC264" s="29"/>
      <c r="AD264" s="80"/>
      <c r="AE264" s="29"/>
      <c r="AF264" s="84"/>
      <c r="AG264" s="80"/>
      <c r="AH264" s="80"/>
      <c r="AI264" s="80"/>
      <c r="AJ264" s="80"/>
      <c r="AK264" s="29"/>
      <c r="AL264" s="84">
        <v>11</v>
      </c>
      <c r="AM264" s="21">
        <f t="shared" si="326"/>
        <v>35.483870967741936</v>
      </c>
      <c r="AN264" s="84"/>
      <c r="AO264" s="21">
        <f t="shared" si="327"/>
        <v>0</v>
      </c>
      <c r="AP264" s="84"/>
      <c r="AQ264" s="27"/>
      <c r="AR264" s="84">
        <v>20</v>
      </c>
      <c r="AS264" s="199">
        <f t="shared" si="328"/>
        <v>64.516129032258064</v>
      </c>
      <c r="AT264" s="43"/>
      <c r="AU264" s="43"/>
      <c r="AV264" s="43"/>
      <c r="AW264" s="43"/>
      <c r="AX264" s="84">
        <v>28</v>
      </c>
      <c r="AY264" s="38">
        <f t="shared" si="329"/>
        <v>90.322580645161295</v>
      </c>
      <c r="AZ264" s="43">
        <v>3</v>
      </c>
      <c r="BA264" s="38">
        <f t="shared" si="330"/>
        <v>9.67741935483871</v>
      </c>
      <c r="BB264" s="269"/>
    </row>
    <row r="265" spans="1:54" x14ac:dyDescent="0.2">
      <c r="A265" s="43">
        <v>5</v>
      </c>
      <c r="B265" s="189"/>
      <c r="C265" s="32" t="s">
        <v>308</v>
      </c>
      <c r="D265" s="80">
        <v>1</v>
      </c>
      <c r="E265" s="84"/>
      <c r="F265" s="84">
        <v>31</v>
      </c>
      <c r="G265" s="84">
        <v>31</v>
      </c>
      <c r="H265" s="84"/>
      <c r="I265" s="21"/>
      <c r="J265" s="43">
        <v>31</v>
      </c>
      <c r="K265" s="27">
        <v>100</v>
      </c>
      <c r="L265" s="32">
        <v>20</v>
      </c>
      <c r="M265" s="21">
        <f t="shared" si="318"/>
        <v>64.516129032258064</v>
      </c>
      <c r="N265" s="43">
        <v>11</v>
      </c>
      <c r="O265" s="21">
        <f t="shared" si="295"/>
        <v>35.483870967741936</v>
      </c>
      <c r="P265" s="43">
        <v>11</v>
      </c>
      <c r="Q265" s="21">
        <f t="shared" si="319"/>
        <v>35.483870967741936</v>
      </c>
      <c r="R265" s="43">
        <v>12</v>
      </c>
      <c r="S265" s="21">
        <f t="shared" si="320"/>
        <v>38.70967741935484</v>
      </c>
      <c r="T265" s="43">
        <v>8</v>
      </c>
      <c r="U265" s="21">
        <f t="shared" si="321"/>
        <v>25.806451612903224</v>
      </c>
      <c r="V265" s="43"/>
      <c r="W265" s="21"/>
      <c r="X265" s="43">
        <v>31</v>
      </c>
      <c r="Y265" s="29">
        <f t="shared" si="300"/>
        <v>100</v>
      </c>
      <c r="Z265" s="43"/>
      <c r="AA265" s="80"/>
      <c r="AB265" s="84"/>
      <c r="AC265" s="29"/>
      <c r="AD265" s="80"/>
      <c r="AE265" s="29"/>
      <c r="AF265" s="84"/>
      <c r="AG265" s="80"/>
      <c r="AH265" s="80"/>
      <c r="AI265" s="80"/>
      <c r="AJ265" s="80"/>
      <c r="AK265" s="29"/>
      <c r="AL265" s="84">
        <v>3</v>
      </c>
      <c r="AM265" s="21">
        <f t="shared" si="326"/>
        <v>9.67741935483871</v>
      </c>
      <c r="AN265" s="84">
        <v>5</v>
      </c>
      <c r="AO265" s="21">
        <f t="shared" si="327"/>
        <v>16.129032258064516</v>
      </c>
      <c r="AP265" s="84"/>
      <c r="AQ265" s="27"/>
      <c r="AR265" s="84">
        <v>23</v>
      </c>
      <c r="AS265" s="199">
        <f t="shared" si="328"/>
        <v>74.193548387096769</v>
      </c>
      <c r="AT265" s="43"/>
      <c r="AU265" s="43"/>
      <c r="AV265" s="43"/>
      <c r="AW265" s="43"/>
      <c r="AX265" s="84">
        <v>27</v>
      </c>
      <c r="AY265" s="38">
        <f t="shared" si="329"/>
        <v>87.096774193548384</v>
      </c>
      <c r="AZ265" s="43">
        <v>4</v>
      </c>
      <c r="BA265" s="38">
        <f t="shared" si="330"/>
        <v>12.903225806451612</v>
      </c>
      <c r="BB265" s="269"/>
    </row>
    <row r="266" spans="1:54" x14ac:dyDescent="0.2">
      <c r="A266" s="43">
        <v>6</v>
      </c>
      <c r="B266" s="189"/>
      <c r="C266" s="32" t="s">
        <v>309</v>
      </c>
      <c r="D266" s="80">
        <v>1</v>
      </c>
      <c r="E266" s="84"/>
      <c r="F266" s="84">
        <v>31</v>
      </c>
      <c r="G266" s="84">
        <v>31</v>
      </c>
      <c r="H266" s="84"/>
      <c r="I266" s="21"/>
      <c r="J266" s="43">
        <v>31</v>
      </c>
      <c r="K266" s="27">
        <v>100</v>
      </c>
      <c r="L266" s="32">
        <v>19</v>
      </c>
      <c r="M266" s="21">
        <f t="shared" si="318"/>
        <v>61.29032258064516</v>
      </c>
      <c r="N266" s="43">
        <v>12</v>
      </c>
      <c r="O266" s="21">
        <f t="shared" si="295"/>
        <v>38.70967741935484</v>
      </c>
      <c r="P266" s="43">
        <v>6</v>
      </c>
      <c r="Q266" s="21">
        <f t="shared" si="319"/>
        <v>19.35483870967742</v>
      </c>
      <c r="R266" s="43">
        <v>11</v>
      </c>
      <c r="S266" s="21">
        <f t="shared" si="320"/>
        <v>35.483870967741936</v>
      </c>
      <c r="T266" s="43">
        <v>10</v>
      </c>
      <c r="U266" s="21">
        <f t="shared" si="321"/>
        <v>32.258064516129032</v>
      </c>
      <c r="V266" s="43">
        <v>4</v>
      </c>
      <c r="W266" s="21">
        <f t="shared" si="322"/>
        <v>12.903225806451612</v>
      </c>
      <c r="X266" s="43">
        <v>31</v>
      </c>
      <c r="Y266" s="29">
        <f t="shared" si="300"/>
        <v>100</v>
      </c>
      <c r="Z266" s="32"/>
      <c r="AA266" s="80"/>
      <c r="AB266" s="84"/>
      <c r="AC266" s="29"/>
      <c r="AD266" s="80"/>
      <c r="AE266" s="29"/>
      <c r="AF266" s="84"/>
      <c r="AG266" s="80"/>
      <c r="AH266" s="80"/>
      <c r="AI266" s="80"/>
      <c r="AJ266" s="80"/>
      <c r="AK266" s="29"/>
      <c r="AL266" s="84">
        <v>7</v>
      </c>
      <c r="AM266" s="21">
        <f t="shared" si="326"/>
        <v>22.580645161290324</v>
      </c>
      <c r="AN266" s="84">
        <v>7</v>
      </c>
      <c r="AO266" s="21">
        <f t="shared" si="327"/>
        <v>22.580645161290324</v>
      </c>
      <c r="AP266" s="84"/>
      <c r="AQ266" s="27"/>
      <c r="AR266" s="84">
        <v>17</v>
      </c>
      <c r="AS266" s="199">
        <f t="shared" si="328"/>
        <v>54.838709677419352</v>
      </c>
      <c r="AT266" s="32"/>
      <c r="AU266" s="43"/>
      <c r="AV266" s="43"/>
      <c r="AW266" s="43"/>
      <c r="AX266" s="84">
        <v>24</v>
      </c>
      <c r="AY266" s="38">
        <f t="shared" si="329"/>
        <v>77.41935483870968</v>
      </c>
      <c r="AZ266" s="43">
        <v>7</v>
      </c>
      <c r="BA266" s="38">
        <f t="shared" si="330"/>
        <v>22.580645161290324</v>
      </c>
      <c r="BB266" s="269"/>
    </row>
    <row r="267" spans="1:54" x14ac:dyDescent="0.2">
      <c r="A267" s="43">
        <v>7</v>
      </c>
      <c r="B267" s="189"/>
      <c r="C267" s="32" t="s">
        <v>310</v>
      </c>
      <c r="D267" s="80">
        <v>1</v>
      </c>
      <c r="E267" s="84"/>
      <c r="F267" s="84">
        <v>31</v>
      </c>
      <c r="G267" s="84">
        <v>31</v>
      </c>
      <c r="H267" s="84"/>
      <c r="I267" s="21"/>
      <c r="J267" s="43">
        <v>31</v>
      </c>
      <c r="K267" s="27">
        <v>100</v>
      </c>
      <c r="L267" s="32">
        <v>18</v>
      </c>
      <c r="M267" s="21">
        <f t="shared" si="318"/>
        <v>58.064516129032256</v>
      </c>
      <c r="N267" s="43">
        <v>13</v>
      </c>
      <c r="O267" s="21">
        <f t="shared" si="295"/>
        <v>41.935483870967744</v>
      </c>
      <c r="P267" s="43">
        <v>3</v>
      </c>
      <c r="Q267" s="21">
        <f t="shared" si="319"/>
        <v>9.67741935483871</v>
      </c>
      <c r="R267" s="43">
        <v>5</v>
      </c>
      <c r="S267" s="21">
        <f t="shared" si="320"/>
        <v>16.129032258064516</v>
      </c>
      <c r="T267" s="43">
        <v>18</v>
      </c>
      <c r="U267" s="21">
        <f t="shared" si="321"/>
        <v>58.064516129032256</v>
      </c>
      <c r="V267" s="43">
        <v>5</v>
      </c>
      <c r="W267" s="21">
        <f t="shared" si="322"/>
        <v>16.129032258064516</v>
      </c>
      <c r="X267" s="43">
        <v>6</v>
      </c>
      <c r="Y267" s="29">
        <f t="shared" si="300"/>
        <v>19.35483870967742</v>
      </c>
      <c r="Z267" s="32"/>
      <c r="AA267" s="80"/>
      <c r="AB267" s="84">
        <v>25</v>
      </c>
      <c r="AC267" s="29">
        <f t="shared" si="324"/>
        <v>80.645161290322577</v>
      </c>
      <c r="AD267" s="80"/>
      <c r="AE267" s="29"/>
      <c r="AF267" s="84"/>
      <c r="AG267" s="80"/>
      <c r="AH267" s="80"/>
      <c r="AI267" s="80"/>
      <c r="AJ267" s="80"/>
      <c r="AK267" s="29"/>
      <c r="AL267" s="84">
        <v>6</v>
      </c>
      <c r="AM267" s="21">
        <f t="shared" si="326"/>
        <v>19.35483870967742</v>
      </c>
      <c r="AN267" s="84">
        <v>8</v>
      </c>
      <c r="AO267" s="21">
        <f t="shared" si="327"/>
        <v>25.806451612903224</v>
      </c>
      <c r="AP267" s="84"/>
      <c r="AQ267" s="27"/>
      <c r="AR267" s="84">
        <v>17</v>
      </c>
      <c r="AS267" s="199">
        <f t="shared" si="328"/>
        <v>54.838709677419352</v>
      </c>
      <c r="AT267" s="32"/>
      <c r="AU267" s="43"/>
      <c r="AV267" s="43"/>
      <c r="AW267" s="43"/>
      <c r="AX267" s="84">
        <v>23</v>
      </c>
      <c r="AY267" s="38">
        <f t="shared" si="329"/>
        <v>74.193548387096769</v>
      </c>
      <c r="AZ267" s="43">
        <v>8</v>
      </c>
      <c r="BA267" s="38">
        <f t="shared" si="330"/>
        <v>25.806451612903224</v>
      </c>
      <c r="BB267" s="269"/>
    </row>
    <row r="268" spans="1:54" x14ac:dyDescent="0.2">
      <c r="A268" s="43">
        <v>8</v>
      </c>
      <c r="B268" s="189"/>
      <c r="C268" s="32" t="s">
        <v>311</v>
      </c>
      <c r="D268" s="32">
        <v>1</v>
      </c>
      <c r="E268" s="43"/>
      <c r="F268" s="43">
        <v>21</v>
      </c>
      <c r="G268" s="43">
        <v>20</v>
      </c>
      <c r="H268" s="43"/>
      <c r="I268" s="21"/>
      <c r="J268" s="43">
        <v>20</v>
      </c>
      <c r="K268" s="27">
        <v>100</v>
      </c>
      <c r="L268" s="32">
        <v>11</v>
      </c>
      <c r="M268" s="21">
        <f t="shared" si="318"/>
        <v>55</v>
      </c>
      <c r="N268" s="43">
        <v>9</v>
      </c>
      <c r="O268" s="21">
        <f t="shared" si="295"/>
        <v>45</v>
      </c>
      <c r="P268" s="43">
        <v>5</v>
      </c>
      <c r="Q268" s="21">
        <f t="shared" si="319"/>
        <v>25</v>
      </c>
      <c r="R268" s="43">
        <v>6</v>
      </c>
      <c r="S268" s="21">
        <f t="shared" si="320"/>
        <v>30</v>
      </c>
      <c r="T268" s="43">
        <v>8</v>
      </c>
      <c r="U268" s="21">
        <f t="shared" si="321"/>
        <v>40</v>
      </c>
      <c r="V268" s="43">
        <v>1</v>
      </c>
      <c r="W268" s="21">
        <f t="shared" si="322"/>
        <v>5</v>
      </c>
      <c r="X268" s="43">
        <v>18</v>
      </c>
      <c r="Y268" s="29">
        <f t="shared" si="300"/>
        <v>90</v>
      </c>
      <c r="Z268" s="43"/>
      <c r="AA268" s="32"/>
      <c r="AB268" s="43">
        <v>2</v>
      </c>
      <c r="AC268" s="29">
        <f t="shared" si="324"/>
        <v>10</v>
      </c>
      <c r="AD268" s="32"/>
      <c r="AE268" s="29"/>
      <c r="AF268" s="43"/>
      <c r="AG268" s="32"/>
      <c r="AH268" s="32"/>
      <c r="AI268" s="32"/>
      <c r="AJ268" s="32"/>
      <c r="AK268" s="29"/>
      <c r="AL268" s="43">
        <v>2</v>
      </c>
      <c r="AM268" s="21">
        <f t="shared" si="326"/>
        <v>10</v>
      </c>
      <c r="AN268" s="43">
        <v>8</v>
      </c>
      <c r="AO268" s="21">
        <f t="shared" si="327"/>
        <v>40</v>
      </c>
      <c r="AP268" s="43"/>
      <c r="AQ268" s="27"/>
      <c r="AR268" s="43">
        <v>10</v>
      </c>
      <c r="AS268" s="199">
        <f t="shared" si="328"/>
        <v>50</v>
      </c>
      <c r="AT268" s="32"/>
      <c r="AU268" s="43"/>
      <c r="AV268" s="43"/>
      <c r="AW268" s="43"/>
      <c r="AX268" s="43">
        <v>12</v>
      </c>
      <c r="AY268" s="38">
        <f t="shared" si="329"/>
        <v>60</v>
      </c>
      <c r="AZ268" s="86">
        <v>8</v>
      </c>
      <c r="BA268" s="38">
        <f t="shared" si="330"/>
        <v>40</v>
      </c>
      <c r="BB268" s="269"/>
    </row>
    <row r="269" spans="1:54" x14ac:dyDescent="0.2">
      <c r="A269" s="43">
        <v>9</v>
      </c>
      <c r="B269" s="189"/>
      <c r="C269" s="32" t="s">
        <v>312</v>
      </c>
      <c r="D269" s="32">
        <v>1</v>
      </c>
      <c r="E269" s="43"/>
      <c r="F269" s="43">
        <v>31</v>
      </c>
      <c r="G269" s="43">
        <v>31</v>
      </c>
      <c r="H269" s="43"/>
      <c r="I269" s="21"/>
      <c r="J269" s="43">
        <v>31</v>
      </c>
      <c r="K269" s="27">
        <v>100</v>
      </c>
      <c r="L269" s="32">
        <v>19</v>
      </c>
      <c r="M269" s="21">
        <f t="shared" si="318"/>
        <v>61.29032258064516</v>
      </c>
      <c r="N269" s="43">
        <v>12</v>
      </c>
      <c r="O269" s="21">
        <f t="shared" si="295"/>
        <v>38.70967741935484</v>
      </c>
      <c r="P269" s="43">
        <v>4</v>
      </c>
      <c r="Q269" s="21">
        <f t="shared" si="319"/>
        <v>12.903225806451612</v>
      </c>
      <c r="R269" s="43">
        <v>6</v>
      </c>
      <c r="S269" s="21">
        <f t="shared" si="320"/>
        <v>19.35483870967742</v>
      </c>
      <c r="T269" s="43">
        <v>17</v>
      </c>
      <c r="U269" s="21">
        <f t="shared" si="321"/>
        <v>54.838709677419352</v>
      </c>
      <c r="V269" s="43">
        <v>4</v>
      </c>
      <c r="W269" s="21">
        <f t="shared" si="322"/>
        <v>12.903225806451612</v>
      </c>
      <c r="X269" s="43">
        <v>1</v>
      </c>
      <c r="Y269" s="29">
        <f t="shared" si="300"/>
        <v>3.225806451612903</v>
      </c>
      <c r="Z269" s="32"/>
      <c r="AA269" s="32"/>
      <c r="AB269" s="43">
        <v>30</v>
      </c>
      <c r="AC269" s="29">
        <f t="shared" si="324"/>
        <v>96.774193548387103</v>
      </c>
      <c r="AD269" s="32"/>
      <c r="AE269" s="29"/>
      <c r="AF269" s="43"/>
      <c r="AG269" s="32"/>
      <c r="AH269" s="32"/>
      <c r="AI269" s="32"/>
      <c r="AJ269" s="32"/>
      <c r="AK269" s="29"/>
      <c r="AL269" s="43">
        <v>20</v>
      </c>
      <c r="AM269" s="21">
        <f t="shared" si="326"/>
        <v>64.516129032258064</v>
      </c>
      <c r="AN269" s="43">
        <v>3</v>
      </c>
      <c r="AO269" s="21">
        <f t="shared" si="327"/>
        <v>9.67741935483871</v>
      </c>
      <c r="AP269" s="43"/>
      <c r="AQ269" s="27"/>
      <c r="AR269" s="43">
        <v>8</v>
      </c>
      <c r="AS269" s="199">
        <f t="shared" si="328"/>
        <v>25.806451612903224</v>
      </c>
      <c r="AT269" s="32"/>
      <c r="AU269" s="43"/>
      <c r="AV269" s="43"/>
      <c r="AW269" s="43"/>
      <c r="AX269" s="43">
        <v>17</v>
      </c>
      <c r="AY269" s="38">
        <f t="shared" si="329"/>
        <v>54.838709677419352</v>
      </c>
      <c r="AZ269" s="43">
        <v>14</v>
      </c>
      <c r="BA269" s="38">
        <f t="shared" si="330"/>
        <v>45.161290322580648</v>
      </c>
      <c r="BB269" s="269"/>
    </row>
    <row r="270" spans="1:54" x14ac:dyDescent="0.2">
      <c r="A270" s="43">
        <v>10</v>
      </c>
      <c r="B270" s="189"/>
      <c r="C270" s="32" t="s">
        <v>313</v>
      </c>
      <c r="D270" s="32">
        <v>1</v>
      </c>
      <c r="E270" s="43"/>
      <c r="F270" s="43">
        <v>31</v>
      </c>
      <c r="G270" s="43">
        <v>31</v>
      </c>
      <c r="H270" s="43"/>
      <c r="I270" s="21"/>
      <c r="J270" s="43">
        <v>31</v>
      </c>
      <c r="K270" s="27">
        <v>100</v>
      </c>
      <c r="L270" s="32">
        <v>20</v>
      </c>
      <c r="M270" s="21">
        <f t="shared" si="318"/>
        <v>64.516129032258064</v>
      </c>
      <c r="N270" s="43">
        <v>11</v>
      </c>
      <c r="O270" s="21">
        <f t="shared" si="295"/>
        <v>35.483870967741936</v>
      </c>
      <c r="P270" s="43">
        <v>6</v>
      </c>
      <c r="Q270" s="21">
        <f t="shared" si="319"/>
        <v>19.35483870967742</v>
      </c>
      <c r="R270" s="43">
        <v>10</v>
      </c>
      <c r="S270" s="21">
        <f t="shared" si="320"/>
        <v>32.258064516129032</v>
      </c>
      <c r="T270" s="43">
        <v>8</v>
      </c>
      <c r="U270" s="21">
        <f t="shared" si="321"/>
        <v>25.806451612903224</v>
      </c>
      <c r="V270" s="43">
        <v>7</v>
      </c>
      <c r="W270" s="21">
        <f t="shared" si="322"/>
        <v>22.580645161290324</v>
      </c>
      <c r="X270" s="43">
        <v>5</v>
      </c>
      <c r="Y270" s="29">
        <f t="shared" si="300"/>
        <v>16.129032258064516</v>
      </c>
      <c r="Z270" s="32"/>
      <c r="AA270" s="32"/>
      <c r="AB270" s="43">
        <v>26</v>
      </c>
      <c r="AC270" s="29">
        <f t="shared" si="324"/>
        <v>83.870967741935488</v>
      </c>
      <c r="AD270" s="32"/>
      <c r="AE270" s="29"/>
      <c r="AF270" s="43"/>
      <c r="AG270" s="32"/>
      <c r="AH270" s="32"/>
      <c r="AI270" s="32"/>
      <c r="AJ270" s="32"/>
      <c r="AK270" s="29"/>
      <c r="AL270" s="43">
        <v>8</v>
      </c>
      <c r="AM270" s="21">
        <f t="shared" si="326"/>
        <v>25.806451612903224</v>
      </c>
      <c r="AN270" s="43">
        <v>6</v>
      </c>
      <c r="AO270" s="21">
        <f t="shared" si="327"/>
        <v>19.35483870967742</v>
      </c>
      <c r="AP270" s="43"/>
      <c r="AQ270" s="27"/>
      <c r="AR270" s="43">
        <v>17</v>
      </c>
      <c r="AS270" s="199">
        <f t="shared" si="328"/>
        <v>54.838709677419352</v>
      </c>
      <c r="AT270" s="32">
        <v>1</v>
      </c>
      <c r="AU270" s="43"/>
      <c r="AV270" s="43"/>
      <c r="AW270" s="43">
        <v>1</v>
      </c>
      <c r="AX270" s="43">
        <v>19</v>
      </c>
      <c r="AY270" s="38">
        <f t="shared" si="329"/>
        <v>61.29032258064516</v>
      </c>
      <c r="AZ270" s="43">
        <v>12</v>
      </c>
      <c r="BA270" s="38">
        <f t="shared" si="330"/>
        <v>38.70967741935484</v>
      </c>
      <c r="BB270" s="269"/>
    </row>
    <row r="271" spans="1:54" x14ac:dyDescent="0.2">
      <c r="A271" s="43">
        <v>11</v>
      </c>
      <c r="B271" s="189"/>
      <c r="C271" s="66" t="s">
        <v>314</v>
      </c>
      <c r="D271" s="80">
        <v>1</v>
      </c>
      <c r="E271" s="84"/>
      <c r="F271" s="84">
        <v>21</v>
      </c>
      <c r="G271" s="84">
        <v>21</v>
      </c>
      <c r="H271" s="84"/>
      <c r="I271" s="21"/>
      <c r="J271" s="84">
        <v>21</v>
      </c>
      <c r="K271" s="83">
        <v>100</v>
      </c>
      <c r="L271" s="80">
        <v>14</v>
      </c>
      <c r="M271" s="21">
        <f t="shared" si="318"/>
        <v>66.666666666666671</v>
      </c>
      <c r="N271" s="84">
        <v>7</v>
      </c>
      <c r="O271" s="21">
        <f t="shared" si="295"/>
        <v>33.333333333333336</v>
      </c>
      <c r="P271" s="84">
        <v>2</v>
      </c>
      <c r="Q271" s="21">
        <f t="shared" si="319"/>
        <v>9.5238095238095237</v>
      </c>
      <c r="R271" s="84">
        <v>10</v>
      </c>
      <c r="S271" s="21">
        <f t="shared" si="320"/>
        <v>47.61904761904762</v>
      </c>
      <c r="T271" s="84">
        <v>8</v>
      </c>
      <c r="U271" s="21">
        <f t="shared" si="321"/>
        <v>38.095238095238095</v>
      </c>
      <c r="V271" s="84">
        <v>1</v>
      </c>
      <c r="W271" s="21">
        <f t="shared" si="322"/>
        <v>4.7619047619047619</v>
      </c>
      <c r="X271" s="84">
        <v>21</v>
      </c>
      <c r="Y271" s="29">
        <f t="shared" si="300"/>
        <v>100</v>
      </c>
      <c r="Z271" s="43"/>
      <c r="AA271" s="80"/>
      <c r="AB271" s="84"/>
      <c r="AC271" s="29"/>
      <c r="AD271" s="80"/>
      <c r="AE271" s="29"/>
      <c r="AF271" s="84"/>
      <c r="AG271" s="80"/>
      <c r="AH271" s="80"/>
      <c r="AI271" s="80"/>
      <c r="AJ271" s="80"/>
      <c r="AK271" s="29"/>
      <c r="AL271" s="84">
        <v>5</v>
      </c>
      <c r="AM271" s="21">
        <f t="shared" si="326"/>
        <v>23.80952380952381</v>
      </c>
      <c r="AN271" s="84">
        <v>3</v>
      </c>
      <c r="AO271" s="21">
        <f t="shared" si="327"/>
        <v>14.285714285714286</v>
      </c>
      <c r="AP271" s="84"/>
      <c r="AQ271" s="27"/>
      <c r="AR271" s="84">
        <v>13</v>
      </c>
      <c r="AS271" s="199">
        <f t="shared" si="328"/>
        <v>61.904761904761905</v>
      </c>
      <c r="AT271" s="32">
        <v>1</v>
      </c>
      <c r="AU271" s="43"/>
      <c r="AV271" s="43">
        <v>1</v>
      </c>
      <c r="AW271" s="43"/>
      <c r="AX271" s="84">
        <v>16</v>
      </c>
      <c r="AY271" s="38">
        <f t="shared" si="329"/>
        <v>76.19047619047619</v>
      </c>
      <c r="AZ271" s="43">
        <v>5</v>
      </c>
      <c r="BA271" s="38">
        <f t="shared" si="330"/>
        <v>23.80952380952381</v>
      </c>
      <c r="BB271" s="269"/>
    </row>
    <row r="272" spans="1:54" x14ac:dyDescent="0.2">
      <c r="A272" s="43">
        <v>12</v>
      </c>
      <c r="B272" s="189"/>
      <c r="C272" s="66" t="s">
        <v>315</v>
      </c>
      <c r="D272" s="80">
        <v>1</v>
      </c>
      <c r="E272" s="84"/>
      <c r="F272" s="84">
        <v>31</v>
      </c>
      <c r="G272" s="84">
        <v>31</v>
      </c>
      <c r="H272" s="84"/>
      <c r="I272" s="21"/>
      <c r="J272" s="84">
        <v>31</v>
      </c>
      <c r="K272" s="83">
        <v>100</v>
      </c>
      <c r="L272" s="80">
        <v>19</v>
      </c>
      <c r="M272" s="21">
        <f t="shared" si="318"/>
        <v>61.29032258064516</v>
      </c>
      <c r="N272" s="84">
        <v>12</v>
      </c>
      <c r="O272" s="21">
        <f t="shared" si="295"/>
        <v>38.70967741935484</v>
      </c>
      <c r="P272" s="84">
        <v>4</v>
      </c>
      <c r="Q272" s="21">
        <f t="shared" si="319"/>
        <v>12.903225806451612</v>
      </c>
      <c r="R272" s="84">
        <v>12</v>
      </c>
      <c r="S272" s="21">
        <f t="shared" si="320"/>
        <v>38.70967741935484</v>
      </c>
      <c r="T272" s="84">
        <v>9</v>
      </c>
      <c r="U272" s="21">
        <f t="shared" si="321"/>
        <v>29.032258064516128</v>
      </c>
      <c r="V272" s="84">
        <v>6</v>
      </c>
      <c r="W272" s="21">
        <f t="shared" si="322"/>
        <v>19.35483870967742</v>
      </c>
      <c r="X272" s="84">
        <v>31</v>
      </c>
      <c r="Y272" s="29">
        <f t="shared" si="300"/>
        <v>100</v>
      </c>
      <c r="Z272" s="80"/>
      <c r="AA272" s="80"/>
      <c r="AB272" s="84"/>
      <c r="AC272" s="29"/>
      <c r="AD272" s="80"/>
      <c r="AE272" s="29"/>
      <c r="AF272" s="84"/>
      <c r="AG272" s="80"/>
      <c r="AH272" s="80"/>
      <c r="AI272" s="80"/>
      <c r="AJ272" s="80"/>
      <c r="AK272" s="29"/>
      <c r="AL272" s="84">
        <v>4</v>
      </c>
      <c r="AM272" s="21">
        <f t="shared" si="326"/>
        <v>12.903225806451612</v>
      </c>
      <c r="AN272" s="84">
        <v>8</v>
      </c>
      <c r="AO272" s="21">
        <f t="shared" si="327"/>
        <v>25.806451612903224</v>
      </c>
      <c r="AP272" s="84"/>
      <c r="AQ272" s="27"/>
      <c r="AR272" s="84">
        <v>19</v>
      </c>
      <c r="AS272" s="199">
        <f t="shared" si="328"/>
        <v>61.29032258064516</v>
      </c>
      <c r="AT272" s="32"/>
      <c r="AU272" s="43"/>
      <c r="AV272" s="43"/>
      <c r="AW272" s="43"/>
      <c r="AX272" s="84">
        <v>20</v>
      </c>
      <c r="AY272" s="38">
        <f t="shared" si="329"/>
        <v>64.516129032258064</v>
      </c>
      <c r="AZ272" s="43">
        <v>11</v>
      </c>
      <c r="BA272" s="38">
        <f t="shared" si="330"/>
        <v>35.483870967741936</v>
      </c>
      <c r="BB272" s="269"/>
    </row>
    <row r="273" spans="1:54" x14ac:dyDescent="0.2">
      <c r="A273" s="43">
        <v>13</v>
      </c>
      <c r="B273" s="189"/>
      <c r="C273" s="66" t="s">
        <v>316</v>
      </c>
      <c r="D273" s="80">
        <v>1</v>
      </c>
      <c r="E273" s="84"/>
      <c r="F273" s="84">
        <v>31</v>
      </c>
      <c r="G273" s="84">
        <v>31</v>
      </c>
      <c r="H273" s="84"/>
      <c r="I273" s="21"/>
      <c r="J273" s="84">
        <v>31</v>
      </c>
      <c r="K273" s="83">
        <v>100</v>
      </c>
      <c r="L273" s="80">
        <v>19</v>
      </c>
      <c r="M273" s="21">
        <f t="shared" si="318"/>
        <v>61.29032258064516</v>
      </c>
      <c r="N273" s="84">
        <v>12</v>
      </c>
      <c r="O273" s="21">
        <f t="shared" si="295"/>
        <v>38.70967741935484</v>
      </c>
      <c r="P273" s="84">
        <v>8</v>
      </c>
      <c r="Q273" s="21">
        <f t="shared" si="319"/>
        <v>25.806451612903224</v>
      </c>
      <c r="R273" s="84">
        <v>11</v>
      </c>
      <c r="S273" s="21">
        <f t="shared" si="320"/>
        <v>35.483870967741936</v>
      </c>
      <c r="T273" s="84">
        <v>9</v>
      </c>
      <c r="U273" s="21">
        <f t="shared" si="321"/>
        <v>29.032258064516128</v>
      </c>
      <c r="V273" s="84">
        <v>3</v>
      </c>
      <c r="W273" s="21">
        <f t="shared" si="322"/>
        <v>9.67741935483871</v>
      </c>
      <c r="X273" s="84">
        <v>31</v>
      </c>
      <c r="Y273" s="29">
        <f t="shared" si="300"/>
        <v>100</v>
      </c>
      <c r="Z273" s="80"/>
      <c r="AA273" s="80"/>
      <c r="AB273" s="84"/>
      <c r="AC273" s="29"/>
      <c r="AD273" s="80"/>
      <c r="AE273" s="29"/>
      <c r="AF273" s="84"/>
      <c r="AG273" s="80"/>
      <c r="AH273" s="80"/>
      <c r="AI273" s="80"/>
      <c r="AJ273" s="80"/>
      <c r="AK273" s="29"/>
      <c r="AL273" s="84">
        <v>6</v>
      </c>
      <c r="AM273" s="21">
        <f t="shared" si="326"/>
        <v>19.35483870967742</v>
      </c>
      <c r="AN273" s="84">
        <v>5</v>
      </c>
      <c r="AO273" s="21">
        <f t="shared" si="327"/>
        <v>16.129032258064516</v>
      </c>
      <c r="AP273" s="84"/>
      <c r="AQ273" s="27"/>
      <c r="AR273" s="84">
        <v>20</v>
      </c>
      <c r="AS273" s="199">
        <f t="shared" si="328"/>
        <v>64.516129032258064</v>
      </c>
      <c r="AT273" s="32"/>
      <c r="AU273" s="43"/>
      <c r="AV273" s="43"/>
      <c r="AW273" s="43"/>
      <c r="AX273" s="84">
        <v>19</v>
      </c>
      <c r="AY273" s="38">
        <f t="shared" si="329"/>
        <v>61.29032258064516</v>
      </c>
      <c r="AZ273" s="43">
        <v>12</v>
      </c>
      <c r="BA273" s="38">
        <f t="shared" si="330"/>
        <v>38.70967741935484</v>
      </c>
      <c r="BB273" s="269"/>
    </row>
    <row r="274" spans="1:54" x14ac:dyDescent="0.2">
      <c r="A274" s="43">
        <v>14</v>
      </c>
      <c r="B274" s="189"/>
      <c r="C274" s="66" t="s">
        <v>317</v>
      </c>
      <c r="D274" s="80">
        <v>1</v>
      </c>
      <c r="E274" s="84"/>
      <c r="F274" s="84">
        <v>31</v>
      </c>
      <c r="G274" s="84">
        <v>31</v>
      </c>
      <c r="H274" s="84"/>
      <c r="I274" s="21"/>
      <c r="J274" s="84">
        <v>31</v>
      </c>
      <c r="K274" s="38">
        <v>100</v>
      </c>
      <c r="L274" s="80">
        <v>17</v>
      </c>
      <c r="M274" s="21">
        <f t="shared" si="318"/>
        <v>54.838709677419352</v>
      </c>
      <c r="N274" s="84">
        <v>14</v>
      </c>
      <c r="O274" s="21">
        <f t="shared" si="295"/>
        <v>45.161290322580648</v>
      </c>
      <c r="P274" s="84">
        <v>4</v>
      </c>
      <c r="Q274" s="21">
        <f t="shared" si="319"/>
        <v>12.903225806451612</v>
      </c>
      <c r="R274" s="84">
        <v>10</v>
      </c>
      <c r="S274" s="21">
        <f t="shared" si="320"/>
        <v>32.258064516129032</v>
      </c>
      <c r="T274" s="84">
        <v>12</v>
      </c>
      <c r="U274" s="21">
        <f t="shared" si="321"/>
        <v>38.70967741935484</v>
      </c>
      <c r="V274" s="84">
        <v>5</v>
      </c>
      <c r="W274" s="21">
        <f t="shared" si="322"/>
        <v>16.129032258064516</v>
      </c>
      <c r="X274" s="84">
        <v>31</v>
      </c>
      <c r="Y274" s="29">
        <f t="shared" si="300"/>
        <v>100</v>
      </c>
      <c r="Z274" s="43"/>
      <c r="AA274" s="80"/>
      <c r="AB274" s="84"/>
      <c r="AC274" s="29"/>
      <c r="AD274" s="80"/>
      <c r="AE274" s="29"/>
      <c r="AF274" s="84"/>
      <c r="AG274" s="80"/>
      <c r="AH274" s="80"/>
      <c r="AI274" s="80"/>
      <c r="AJ274" s="80"/>
      <c r="AK274" s="29"/>
      <c r="AL274" s="84">
        <v>10</v>
      </c>
      <c r="AM274" s="21">
        <f t="shared" si="326"/>
        <v>32.258064516129032</v>
      </c>
      <c r="AN274" s="84">
        <v>3</v>
      </c>
      <c r="AO274" s="21">
        <f t="shared" si="327"/>
        <v>9.67741935483871</v>
      </c>
      <c r="AP274" s="84"/>
      <c r="AQ274" s="27"/>
      <c r="AR274" s="84">
        <v>18</v>
      </c>
      <c r="AS274" s="199">
        <f t="shared" si="328"/>
        <v>58.064516129032256</v>
      </c>
      <c r="AT274" s="43"/>
      <c r="AU274" s="43"/>
      <c r="AV274" s="43"/>
      <c r="AW274" s="43"/>
      <c r="AX274" s="84">
        <v>16</v>
      </c>
      <c r="AY274" s="38">
        <f t="shared" si="329"/>
        <v>51.612903225806448</v>
      </c>
      <c r="AZ274" s="43">
        <v>15</v>
      </c>
      <c r="BA274" s="38">
        <f t="shared" si="330"/>
        <v>48.387096774193552</v>
      </c>
      <c r="BB274" s="269"/>
    </row>
    <row r="275" spans="1:54" x14ac:dyDescent="0.2">
      <c r="A275" s="16"/>
      <c r="B275" s="36" t="s">
        <v>87</v>
      </c>
      <c r="C275" s="17">
        <v>13</v>
      </c>
      <c r="D275" s="17"/>
      <c r="E275" s="17">
        <v>1</v>
      </c>
      <c r="F275" s="17">
        <v>323</v>
      </c>
      <c r="G275" s="17">
        <f>G276+G277</f>
        <v>322</v>
      </c>
      <c r="H275" s="17">
        <f t="shared" ref="H275:AZ275" si="336">H276+H277</f>
        <v>31</v>
      </c>
      <c r="I275" s="28">
        <f>H275*100/G275</f>
        <v>9.6273291925465845</v>
      </c>
      <c r="J275" s="17">
        <f t="shared" si="336"/>
        <v>291</v>
      </c>
      <c r="K275" s="73">
        <f t="shared" ref="K275:K291" si="337">J275*100/G275</f>
        <v>90.372670807453417</v>
      </c>
      <c r="L275" s="17">
        <f t="shared" si="336"/>
        <v>192</v>
      </c>
      <c r="M275" s="73">
        <f t="shared" si="318"/>
        <v>59.627329192546583</v>
      </c>
      <c r="N275" s="17">
        <f t="shared" si="336"/>
        <v>130</v>
      </c>
      <c r="O275" s="73">
        <f t="shared" si="295"/>
        <v>40.372670807453417</v>
      </c>
      <c r="P275" s="17">
        <f t="shared" si="336"/>
        <v>66</v>
      </c>
      <c r="Q275" s="73">
        <f t="shared" si="319"/>
        <v>20.496894409937887</v>
      </c>
      <c r="R275" s="17">
        <f t="shared" si="336"/>
        <v>95</v>
      </c>
      <c r="S275" s="73">
        <f t="shared" si="320"/>
        <v>29.503105590062113</v>
      </c>
      <c r="T275" s="17">
        <f t="shared" si="336"/>
        <v>138</v>
      </c>
      <c r="U275" s="73">
        <f t="shared" si="321"/>
        <v>42.857142857142854</v>
      </c>
      <c r="V275" s="17">
        <f t="shared" si="336"/>
        <v>23</v>
      </c>
      <c r="W275" s="73">
        <f t="shared" si="322"/>
        <v>7.1428571428571432</v>
      </c>
      <c r="X275" s="17">
        <f t="shared" si="336"/>
        <v>293</v>
      </c>
      <c r="Y275" s="73">
        <f t="shared" si="300"/>
        <v>90.993788819875775</v>
      </c>
      <c r="Z275" s="17"/>
      <c r="AA275" s="17"/>
      <c r="AB275" s="17">
        <f t="shared" si="336"/>
        <v>28</v>
      </c>
      <c r="AC275" s="384">
        <f t="shared" ref="AC275:AC286" si="338">AB275*100/G275</f>
        <v>8.695652173913043</v>
      </c>
      <c r="AD275" s="17"/>
      <c r="AE275" s="17"/>
      <c r="AF275" s="17"/>
      <c r="AG275" s="17"/>
      <c r="AH275" s="17"/>
      <c r="AI275" s="17"/>
      <c r="AJ275" s="17">
        <f t="shared" si="336"/>
        <v>1</v>
      </c>
      <c r="AK275" s="41">
        <f t="shared" ref="AK275:AK277" si="339">AJ275*100/G275</f>
        <v>0.3105590062111801</v>
      </c>
      <c r="AL275" s="17">
        <f t="shared" si="336"/>
        <v>49</v>
      </c>
      <c r="AM275" s="73">
        <f t="shared" si="326"/>
        <v>15.217391304347826</v>
      </c>
      <c r="AN275" s="17">
        <f t="shared" si="336"/>
        <v>60</v>
      </c>
      <c r="AO275" s="73">
        <f t="shared" si="327"/>
        <v>18.633540372670808</v>
      </c>
      <c r="AP275" s="17"/>
      <c r="AQ275" s="17"/>
      <c r="AR275" s="17">
        <f t="shared" si="336"/>
        <v>213</v>
      </c>
      <c r="AS275" s="73">
        <f t="shared" si="328"/>
        <v>66.149068322981364</v>
      </c>
      <c r="AT275" s="17">
        <f t="shared" si="336"/>
        <v>3</v>
      </c>
      <c r="AU275" s="17">
        <f t="shared" si="336"/>
        <v>2</v>
      </c>
      <c r="AV275" s="17">
        <f t="shared" si="336"/>
        <v>1</v>
      </c>
      <c r="AW275" s="17">
        <f t="shared" si="336"/>
        <v>0</v>
      </c>
      <c r="AX275" s="17">
        <f t="shared" si="336"/>
        <v>237</v>
      </c>
      <c r="AY275" s="41">
        <f t="shared" si="329"/>
        <v>73.602484472049696</v>
      </c>
      <c r="AZ275" s="17">
        <f t="shared" si="336"/>
        <v>85</v>
      </c>
      <c r="BA275" s="41">
        <f t="shared" si="330"/>
        <v>26.397515527950311</v>
      </c>
      <c r="BB275" s="269"/>
    </row>
    <row r="276" spans="1:54" x14ac:dyDescent="0.2">
      <c r="A276" s="16"/>
      <c r="B276" s="36" t="s">
        <v>48</v>
      </c>
      <c r="C276" s="6">
        <v>1</v>
      </c>
      <c r="D276" s="6"/>
      <c r="E276" s="6">
        <f>E278</f>
        <v>1</v>
      </c>
      <c r="F276" s="6">
        <f>F278</f>
        <v>31</v>
      </c>
      <c r="G276" s="6">
        <f>G278</f>
        <v>31</v>
      </c>
      <c r="H276" s="6">
        <f>H278</f>
        <v>31</v>
      </c>
      <c r="I276" s="28">
        <f t="shared" ref="I276" si="340">H276*100/G276</f>
        <v>100</v>
      </c>
      <c r="J276" s="6"/>
      <c r="K276" s="73"/>
      <c r="L276" s="6">
        <f t="shared" ref="L276:AZ276" si="341">L278</f>
        <v>22</v>
      </c>
      <c r="M276" s="73">
        <f t="shared" si="318"/>
        <v>70.967741935483872</v>
      </c>
      <c r="N276" s="6">
        <f t="shared" si="341"/>
        <v>9</v>
      </c>
      <c r="O276" s="73">
        <f t="shared" si="295"/>
        <v>29.032258064516128</v>
      </c>
      <c r="P276" s="6">
        <f t="shared" si="341"/>
        <v>1</v>
      </c>
      <c r="Q276" s="73">
        <f t="shared" si="319"/>
        <v>3.225806451612903</v>
      </c>
      <c r="R276" s="6">
        <f t="shared" si="341"/>
        <v>9</v>
      </c>
      <c r="S276" s="73">
        <f t="shared" si="320"/>
        <v>29.032258064516128</v>
      </c>
      <c r="T276" s="6">
        <f t="shared" si="341"/>
        <v>19</v>
      </c>
      <c r="U276" s="73">
        <f t="shared" si="321"/>
        <v>61.29032258064516</v>
      </c>
      <c r="V276" s="6">
        <f t="shared" si="341"/>
        <v>2</v>
      </c>
      <c r="W276" s="73">
        <f t="shared" si="322"/>
        <v>6.4516129032258061</v>
      </c>
      <c r="X276" s="6">
        <f t="shared" si="341"/>
        <v>4</v>
      </c>
      <c r="Y276" s="73">
        <f t="shared" si="300"/>
        <v>12.903225806451612</v>
      </c>
      <c r="Z276" s="6"/>
      <c r="AA276" s="6"/>
      <c r="AB276" s="6">
        <f t="shared" si="341"/>
        <v>27</v>
      </c>
      <c r="AC276" s="384">
        <f t="shared" si="338"/>
        <v>87.096774193548384</v>
      </c>
      <c r="AD276" s="6"/>
      <c r="AE276" s="6"/>
      <c r="AF276" s="6"/>
      <c r="AG276" s="6"/>
      <c r="AH276" s="6"/>
      <c r="AI276" s="6"/>
      <c r="AJ276" s="6"/>
      <c r="AK276" s="41"/>
      <c r="AL276" s="6">
        <f t="shared" si="341"/>
        <v>10</v>
      </c>
      <c r="AM276" s="73">
        <f t="shared" si="326"/>
        <v>32.258064516129032</v>
      </c>
      <c r="AN276" s="6">
        <f t="shared" si="341"/>
        <v>6</v>
      </c>
      <c r="AO276" s="73">
        <f t="shared" si="327"/>
        <v>19.35483870967742</v>
      </c>
      <c r="AP276" s="6"/>
      <c r="AQ276" s="6"/>
      <c r="AR276" s="6">
        <f t="shared" si="341"/>
        <v>15</v>
      </c>
      <c r="AS276" s="73">
        <f t="shared" si="328"/>
        <v>48.387096774193552</v>
      </c>
      <c r="AT276" s="6">
        <f t="shared" si="341"/>
        <v>1</v>
      </c>
      <c r="AU276" s="6">
        <f t="shared" si="341"/>
        <v>0</v>
      </c>
      <c r="AV276" s="6">
        <f t="shared" si="341"/>
        <v>1</v>
      </c>
      <c r="AW276" s="6">
        <f t="shared" si="341"/>
        <v>0</v>
      </c>
      <c r="AX276" s="6">
        <f t="shared" si="341"/>
        <v>21</v>
      </c>
      <c r="AY276" s="41">
        <f t="shared" si="329"/>
        <v>67.741935483870961</v>
      </c>
      <c r="AZ276" s="6">
        <f t="shared" si="341"/>
        <v>10</v>
      </c>
      <c r="BA276" s="41">
        <f t="shared" si="330"/>
        <v>32.258064516129032</v>
      </c>
      <c r="BB276" s="269"/>
    </row>
    <row r="277" spans="1:54" x14ac:dyDescent="0.2">
      <c r="A277" s="17"/>
      <c r="B277" s="36" t="s">
        <v>49</v>
      </c>
      <c r="C277" s="17">
        <v>12</v>
      </c>
      <c r="D277" s="17">
        <v>12</v>
      </c>
      <c r="E277" s="17"/>
      <c r="F277" s="17">
        <v>292</v>
      </c>
      <c r="G277" s="17">
        <f>G279+G280+G281+G282+G283+G284+G285+G286+G287+G288+G289+G290</f>
        <v>291</v>
      </c>
      <c r="H277" s="17"/>
      <c r="I277" s="28"/>
      <c r="J277" s="17">
        <f t="shared" ref="J277:AZ277" si="342">J279+J280+J281+J282+J283+J284+J285+J286+J287+J288+J289+J290</f>
        <v>291</v>
      </c>
      <c r="K277" s="73">
        <f t="shared" si="337"/>
        <v>100</v>
      </c>
      <c r="L277" s="17">
        <f t="shared" si="342"/>
        <v>170</v>
      </c>
      <c r="M277" s="73">
        <f t="shared" si="318"/>
        <v>58.419243986254294</v>
      </c>
      <c r="N277" s="17">
        <f t="shared" si="342"/>
        <v>121</v>
      </c>
      <c r="O277" s="73">
        <f t="shared" si="295"/>
        <v>41.580756013745706</v>
      </c>
      <c r="P277" s="17">
        <f t="shared" si="342"/>
        <v>65</v>
      </c>
      <c r="Q277" s="73">
        <f t="shared" si="319"/>
        <v>22.336769759450171</v>
      </c>
      <c r="R277" s="17">
        <f t="shared" si="342"/>
        <v>86</v>
      </c>
      <c r="S277" s="73">
        <f t="shared" si="320"/>
        <v>29.553264604810998</v>
      </c>
      <c r="T277" s="17">
        <f t="shared" si="342"/>
        <v>119</v>
      </c>
      <c r="U277" s="73">
        <f t="shared" si="321"/>
        <v>40.893470790378004</v>
      </c>
      <c r="V277" s="17">
        <f t="shared" si="342"/>
        <v>21</v>
      </c>
      <c r="W277" s="73">
        <f t="shared" si="322"/>
        <v>7.2164948453608249</v>
      </c>
      <c r="X277" s="17">
        <f t="shared" si="342"/>
        <v>289</v>
      </c>
      <c r="Y277" s="73">
        <f t="shared" si="300"/>
        <v>99.312714776632305</v>
      </c>
      <c r="Z277" s="17"/>
      <c r="AA277" s="17"/>
      <c r="AB277" s="17">
        <f t="shared" si="342"/>
        <v>1</v>
      </c>
      <c r="AC277" s="384">
        <f t="shared" si="338"/>
        <v>0.3436426116838488</v>
      </c>
      <c r="AD277" s="17"/>
      <c r="AE277" s="17"/>
      <c r="AF277" s="17"/>
      <c r="AG277" s="17"/>
      <c r="AH277" s="17"/>
      <c r="AI277" s="17"/>
      <c r="AJ277" s="17">
        <f t="shared" si="342"/>
        <v>1</v>
      </c>
      <c r="AK277" s="41">
        <f t="shared" si="339"/>
        <v>0.3436426116838488</v>
      </c>
      <c r="AL277" s="17">
        <f t="shared" si="342"/>
        <v>39</v>
      </c>
      <c r="AM277" s="73">
        <f t="shared" si="326"/>
        <v>13.402061855670103</v>
      </c>
      <c r="AN277" s="17">
        <f t="shared" si="342"/>
        <v>54</v>
      </c>
      <c r="AO277" s="73">
        <f t="shared" si="327"/>
        <v>18.556701030927837</v>
      </c>
      <c r="AP277" s="17"/>
      <c r="AQ277" s="17"/>
      <c r="AR277" s="17">
        <f t="shared" si="342"/>
        <v>198</v>
      </c>
      <c r="AS277" s="73">
        <f t="shared" si="328"/>
        <v>68.041237113402062</v>
      </c>
      <c r="AT277" s="17">
        <f t="shared" si="342"/>
        <v>2</v>
      </c>
      <c r="AU277" s="17">
        <f t="shared" si="342"/>
        <v>2</v>
      </c>
      <c r="AV277" s="17">
        <f t="shared" si="342"/>
        <v>0</v>
      </c>
      <c r="AW277" s="17">
        <f t="shared" si="342"/>
        <v>0</v>
      </c>
      <c r="AX277" s="17">
        <f t="shared" si="342"/>
        <v>216</v>
      </c>
      <c r="AY277" s="41">
        <f t="shared" si="329"/>
        <v>74.226804123711347</v>
      </c>
      <c r="AZ277" s="17">
        <f t="shared" si="342"/>
        <v>75</v>
      </c>
      <c r="BA277" s="41">
        <f t="shared" si="330"/>
        <v>25.773195876288661</v>
      </c>
      <c r="BB277" s="269"/>
    </row>
    <row r="278" spans="1:54" ht="25.5" x14ac:dyDescent="0.2">
      <c r="A278" s="20">
        <v>1</v>
      </c>
      <c r="B278" s="198" t="s">
        <v>318</v>
      </c>
      <c r="C278" s="55" t="s">
        <v>319</v>
      </c>
      <c r="D278" s="56"/>
      <c r="E278" s="56">
        <v>1</v>
      </c>
      <c r="F278" s="56">
        <v>31</v>
      </c>
      <c r="G278" s="56">
        <v>31</v>
      </c>
      <c r="H278" s="56">
        <v>31</v>
      </c>
      <c r="I278" s="57">
        <v>100</v>
      </c>
      <c r="J278" s="56"/>
      <c r="K278" s="77"/>
      <c r="L278" s="56">
        <v>22</v>
      </c>
      <c r="M278" s="74">
        <f t="shared" si="318"/>
        <v>70.967741935483872</v>
      </c>
      <c r="N278" s="56">
        <v>9</v>
      </c>
      <c r="O278" s="74">
        <f t="shared" si="295"/>
        <v>29.032258064516128</v>
      </c>
      <c r="P278" s="56">
        <v>1</v>
      </c>
      <c r="Q278" s="74">
        <f>P278*100/G278</f>
        <v>3.225806451612903</v>
      </c>
      <c r="R278" s="81">
        <v>9</v>
      </c>
      <c r="S278" s="74">
        <f>R278*100/G278</f>
        <v>29.032258064516128</v>
      </c>
      <c r="T278" s="81">
        <v>19</v>
      </c>
      <c r="U278" s="74">
        <f>T278*100/G278</f>
        <v>61.29032258064516</v>
      </c>
      <c r="V278" s="81">
        <v>2</v>
      </c>
      <c r="W278" s="74">
        <f t="shared" si="322"/>
        <v>6.4516129032258061</v>
      </c>
      <c r="X278" s="56">
        <v>4</v>
      </c>
      <c r="Y278" s="74">
        <f t="shared" si="300"/>
        <v>12.903225806451612</v>
      </c>
      <c r="Z278" s="56"/>
      <c r="AA278" s="58"/>
      <c r="AB278" s="56">
        <v>27</v>
      </c>
      <c r="AC278" s="141">
        <f t="shared" si="338"/>
        <v>87.096774193548384</v>
      </c>
      <c r="AD278" s="59"/>
      <c r="AE278" s="141"/>
      <c r="AF278" s="59"/>
      <c r="AG278" s="56"/>
      <c r="AH278" s="56"/>
      <c r="AI278" s="56"/>
      <c r="AJ278" s="59"/>
      <c r="AK278" s="29"/>
      <c r="AL278" s="56">
        <v>10</v>
      </c>
      <c r="AM278" s="74">
        <f t="shared" si="326"/>
        <v>32.258064516129032</v>
      </c>
      <c r="AN278" s="56">
        <v>6</v>
      </c>
      <c r="AO278" s="74">
        <f t="shared" si="327"/>
        <v>19.35483870967742</v>
      </c>
      <c r="AP278" s="56"/>
      <c r="AQ278" s="58"/>
      <c r="AR278" s="56">
        <v>15</v>
      </c>
      <c r="AS278" s="74">
        <f t="shared" si="328"/>
        <v>48.387096774193552</v>
      </c>
      <c r="AT278" s="56">
        <v>1</v>
      </c>
      <c r="AU278" s="58"/>
      <c r="AV278" s="56">
        <v>1</v>
      </c>
      <c r="AW278" s="56"/>
      <c r="AX278" s="59">
        <v>21</v>
      </c>
      <c r="AY278" s="29">
        <f>AX278*100/G278</f>
        <v>67.741935483870961</v>
      </c>
      <c r="AZ278" s="84">
        <v>10</v>
      </c>
      <c r="BA278" s="29">
        <f>AZ278*100/G278</f>
        <v>32.258064516129032</v>
      </c>
      <c r="BB278" s="269"/>
    </row>
    <row r="279" spans="1:54" x14ac:dyDescent="0.2">
      <c r="A279" s="20">
        <v>2</v>
      </c>
      <c r="B279" s="198"/>
      <c r="C279" s="76" t="s">
        <v>320</v>
      </c>
      <c r="D279" s="60">
        <v>1</v>
      </c>
      <c r="E279" s="56"/>
      <c r="F279" s="56">
        <v>21</v>
      </c>
      <c r="G279" s="56">
        <v>21</v>
      </c>
      <c r="H279" s="56"/>
      <c r="I279" s="61"/>
      <c r="J279" s="56">
        <v>21</v>
      </c>
      <c r="K279" s="74">
        <f t="shared" ref="K279:K290" si="343">J279*100/G279</f>
        <v>100</v>
      </c>
      <c r="L279" s="56">
        <v>12</v>
      </c>
      <c r="M279" s="74">
        <f t="shared" si="318"/>
        <v>57.142857142857146</v>
      </c>
      <c r="N279" s="56">
        <v>9</v>
      </c>
      <c r="O279" s="74">
        <f t="shared" si="295"/>
        <v>42.857142857142854</v>
      </c>
      <c r="P279" s="56">
        <v>7</v>
      </c>
      <c r="Q279" s="74">
        <f t="shared" ref="Q279:Q290" si="344">P279*100/J279</f>
        <v>33.333333333333336</v>
      </c>
      <c r="R279" s="81">
        <v>6</v>
      </c>
      <c r="S279" s="74">
        <f t="shared" ref="S279:S290" si="345">R279*100/J279</f>
        <v>28.571428571428573</v>
      </c>
      <c r="T279" s="81">
        <v>8</v>
      </c>
      <c r="U279" s="74">
        <f t="shared" ref="U279:U290" si="346">T279*100/J279</f>
        <v>38.095238095238095</v>
      </c>
      <c r="V279" s="81"/>
      <c r="W279" s="74"/>
      <c r="X279" s="56">
        <v>21</v>
      </c>
      <c r="Y279" s="74">
        <f t="shared" si="300"/>
        <v>100</v>
      </c>
      <c r="Z279" s="56"/>
      <c r="AA279" s="58"/>
      <c r="AB279" s="56"/>
      <c r="AC279" s="141"/>
      <c r="AD279" s="59"/>
      <c r="AE279" s="141"/>
      <c r="AF279" s="59"/>
      <c r="AG279" s="56"/>
      <c r="AH279" s="56"/>
      <c r="AI279" s="56"/>
      <c r="AJ279" s="59"/>
      <c r="AK279" s="29"/>
      <c r="AL279" s="56">
        <v>2</v>
      </c>
      <c r="AM279" s="74">
        <f t="shared" si="326"/>
        <v>9.5238095238095237</v>
      </c>
      <c r="AN279" s="57">
        <v>3</v>
      </c>
      <c r="AO279" s="74">
        <f t="shared" si="327"/>
        <v>14.285714285714286</v>
      </c>
      <c r="AP279" s="56"/>
      <c r="AQ279" s="58"/>
      <c r="AR279" s="56">
        <v>16</v>
      </c>
      <c r="AS279" s="74">
        <f t="shared" si="328"/>
        <v>76.19047619047619</v>
      </c>
      <c r="AT279" s="56"/>
      <c r="AU279" s="58"/>
      <c r="AV279" s="56"/>
      <c r="AW279" s="56"/>
      <c r="AX279" s="59">
        <v>14</v>
      </c>
      <c r="AY279" s="29">
        <f t="shared" ref="AY279:AY290" si="347">AX279*100/J279</f>
        <v>66.666666666666671</v>
      </c>
      <c r="AZ279" s="84">
        <v>7</v>
      </c>
      <c r="BA279" s="29">
        <f t="shared" ref="BA279:BA290" si="348">AZ279*100/J279</f>
        <v>33.333333333333336</v>
      </c>
      <c r="BB279" s="269"/>
    </row>
    <row r="280" spans="1:54" x14ac:dyDescent="0.2">
      <c r="A280" s="20">
        <v>3</v>
      </c>
      <c r="B280" s="198"/>
      <c r="C280" s="76" t="s">
        <v>321</v>
      </c>
      <c r="D280" s="60">
        <v>1</v>
      </c>
      <c r="E280" s="56"/>
      <c r="F280" s="56">
        <v>21</v>
      </c>
      <c r="G280" s="56">
        <v>21</v>
      </c>
      <c r="H280" s="56"/>
      <c r="I280" s="61"/>
      <c r="J280" s="56">
        <v>21</v>
      </c>
      <c r="K280" s="74">
        <f t="shared" si="343"/>
        <v>100</v>
      </c>
      <c r="L280" s="56">
        <v>12</v>
      </c>
      <c r="M280" s="74">
        <f t="shared" si="318"/>
        <v>57.142857142857146</v>
      </c>
      <c r="N280" s="56">
        <v>9</v>
      </c>
      <c r="O280" s="74">
        <f t="shared" si="295"/>
        <v>42.857142857142854</v>
      </c>
      <c r="P280" s="56">
        <v>7</v>
      </c>
      <c r="Q280" s="74">
        <f t="shared" si="344"/>
        <v>33.333333333333336</v>
      </c>
      <c r="R280" s="81">
        <v>6</v>
      </c>
      <c r="S280" s="74">
        <f t="shared" si="345"/>
        <v>28.571428571428573</v>
      </c>
      <c r="T280" s="81">
        <v>8</v>
      </c>
      <c r="U280" s="74">
        <f t="shared" si="346"/>
        <v>38.095238095238095</v>
      </c>
      <c r="V280" s="81"/>
      <c r="W280" s="74"/>
      <c r="X280" s="56">
        <v>21</v>
      </c>
      <c r="Y280" s="74">
        <f t="shared" si="300"/>
        <v>100</v>
      </c>
      <c r="Z280" s="56"/>
      <c r="AA280" s="58"/>
      <c r="AB280" s="56"/>
      <c r="AC280" s="141"/>
      <c r="AD280" s="59"/>
      <c r="AE280" s="141"/>
      <c r="AF280" s="59"/>
      <c r="AG280" s="56"/>
      <c r="AH280" s="56"/>
      <c r="AI280" s="56"/>
      <c r="AJ280" s="59"/>
      <c r="AK280" s="29"/>
      <c r="AL280" s="56"/>
      <c r="AM280" s="74"/>
      <c r="AN280" s="57">
        <v>6</v>
      </c>
      <c r="AO280" s="74">
        <f t="shared" si="327"/>
        <v>28.571428571428573</v>
      </c>
      <c r="AP280" s="56"/>
      <c r="AQ280" s="58"/>
      <c r="AR280" s="56">
        <v>15</v>
      </c>
      <c r="AS280" s="74">
        <f t="shared" si="328"/>
        <v>71.428571428571431</v>
      </c>
      <c r="AT280" s="56"/>
      <c r="AU280" s="58"/>
      <c r="AV280" s="56"/>
      <c r="AW280" s="56"/>
      <c r="AX280" s="59">
        <v>16</v>
      </c>
      <c r="AY280" s="29">
        <f t="shared" si="347"/>
        <v>76.19047619047619</v>
      </c>
      <c r="AZ280" s="84">
        <v>5</v>
      </c>
      <c r="BA280" s="29">
        <f t="shared" si="348"/>
        <v>23.80952380952381</v>
      </c>
      <c r="BB280" s="269"/>
    </row>
    <row r="281" spans="1:54" x14ac:dyDescent="0.2">
      <c r="A281" s="20">
        <v>4</v>
      </c>
      <c r="B281" s="198"/>
      <c r="C281" s="76" t="s">
        <v>322</v>
      </c>
      <c r="D281" s="60">
        <v>1</v>
      </c>
      <c r="E281" s="56"/>
      <c r="F281" s="56">
        <v>31</v>
      </c>
      <c r="G281" s="56">
        <v>31</v>
      </c>
      <c r="H281" s="56"/>
      <c r="I281" s="61"/>
      <c r="J281" s="56">
        <v>31</v>
      </c>
      <c r="K281" s="74">
        <f t="shared" si="343"/>
        <v>100</v>
      </c>
      <c r="L281" s="56">
        <v>19</v>
      </c>
      <c r="M281" s="74">
        <f t="shared" si="318"/>
        <v>61.29032258064516</v>
      </c>
      <c r="N281" s="56">
        <v>12</v>
      </c>
      <c r="O281" s="74">
        <f t="shared" si="295"/>
        <v>38.70967741935484</v>
      </c>
      <c r="P281" s="56">
        <v>7</v>
      </c>
      <c r="Q281" s="74">
        <f t="shared" si="344"/>
        <v>22.580645161290324</v>
      </c>
      <c r="R281" s="81">
        <v>11</v>
      </c>
      <c r="S281" s="74">
        <f t="shared" si="345"/>
        <v>35.483870967741936</v>
      </c>
      <c r="T281" s="81">
        <v>10</v>
      </c>
      <c r="U281" s="74">
        <f t="shared" si="346"/>
        <v>32.258064516129032</v>
      </c>
      <c r="V281" s="81">
        <v>3</v>
      </c>
      <c r="W281" s="74">
        <f t="shared" si="322"/>
        <v>9.67741935483871</v>
      </c>
      <c r="X281" s="56">
        <v>31</v>
      </c>
      <c r="Y281" s="74">
        <f t="shared" si="300"/>
        <v>100</v>
      </c>
      <c r="Z281" s="56"/>
      <c r="AA281" s="62"/>
      <c r="AB281" s="56"/>
      <c r="AC281" s="141"/>
      <c r="AD281" s="59"/>
      <c r="AE281" s="141"/>
      <c r="AF281" s="59"/>
      <c r="AG281" s="56"/>
      <c r="AH281" s="56"/>
      <c r="AI281" s="56"/>
      <c r="AJ281" s="59"/>
      <c r="AK281" s="29"/>
      <c r="AL281" s="56"/>
      <c r="AM281" s="74"/>
      <c r="AN281" s="57">
        <v>4</v>
      </c>
      <c r="AO281" s="74">
        <f t="shared" si="327"/>
        <v>12.903225806451612</v>
      </c>
      <c r="AP281" s="56"/>
      <c r="AQ281" s="58"/>
      <c r="AR281" s="56">
        <v>27</v>
      </c>
      <c r="AS281" s="74">
        <f t="shared" si="328"/>
        <v>87.096774193548384</v>
      </c>
      <c r="AT281" s="56"/>
      <c r="AU281" s="58"/>
      <c r="AV281" s="56"/>
      <c r="AW281" s="56"/>
      <c r="AX281" s="59">
        <v>26</v>
      </c>
      <c r="AY281" s="29">
        <f t="shared" si="347"/>
        <v>83.870967741935488</v>
      </c>
      <c r="AZ281" s="84">
        <v>5</v>
      </c>
      <c r="BA281" s="29">
        <f t="shared" si="348"/>
        <v>16.129032258064516</v>
      </c>
      <c r="BB281" s="269"/>
    </row>
    <row r="282" spans="1:54" x14ac:dyDescent="0.2">
      <c r="A282" s="20">
        <v>5</v>
      </c>
      <c r="B282" s="198"/>
      <c r="C282" s="76" t="s">
        <v>323</v>
      </c>
      <c r="D282" s="60">
        <v>1</v>
      </c>
      <c r="E282" s="56"/>
      <c r="F282" s="56">
        <v>21</v>
      </c>
      <c r="G282" s="56">
        <v>21</v>
      </c>
      <c r="H282" s="56"/>
      <c r="I282" s="61"/>
      <c r="J282" s="56">
        <v>21</v>
      </c>
      <c r="K282" s="74">
        <f t="shared" si="343"/>
        <v>100</v>
      </c>
      <c r="L282" s="56">
        <v>13</v>
      </c>
      <c r="M282" s="74">
        <f t="shared" si="318"/>
        <v>61.904761904761905</v>
      </c>
      <c r="N282" s="56">
        <v>8</v>
      </c>
      <c r="O282" s="74">
        <f t="shared" si="295"/>
        <v>38.095238095238095</v>
      </c>
      <c r="P282" s="56">
        <v>8</v>
      </c>
      <c r="Q282" s="74">
        <f t="shared" si="344"/>
        <v>38.095238095238095</v>
      </c>
      <c r="R282" s="81">
        <v>4</v>
      </c>
      <c r="S282" s="74">
        <f t="shared" si="345"/>
        <v>19.047619047619047</v>
      </c>
      <c r="T282" s="81">
        <v>8</v>
      </c>
      <c r="U282" s="74">
        <f t="shared" si="346"/>
        <v>38.095238095238095</v>
      </c>
      <c r="V282" s="81">
        <v>1</v>
      </c>
      <c r="W282" s="74">
        <f t="shared" si="322"/>
        <v>4.7619047619047619</v>
      </c>
      <c r="X282" s="56">
        <v>21</v>
      </c>
      <c r="Y282" s="74">
        <f t="shared" si="300"/>
        <v>100</v>
      </c>
      <c r="Z282" s="56"/>
      <c r="AA282" s="58"/>
      <c r="AB282" s="56"/>
      <c r="AC282" s="141"/>
      <c r="AD282" s="59"/>
      <c r="AE282" s="141"/>
      <c r="AF282" s="59"/>
      <c r="AG282" s="56"/>
      <c r="AH282" s="56"/>
      <c r="AI282" s="56"/>
      <c r="AJ282" s="59"/>
      <c r="AK282" s="29"/>
      <c r="AL282" s="56"/>
      <c r="AM282" s="74"/>
      <c r="AN282" s="57">
        <v>8</v>
      </c>
      <c r="AO282" s="74">
        <f t="shared" si="327"/>
        <v>38.095238095238095</v>
      </c>
      <c r="AP282" s="56"/>
      <c r="AQ282" s="58"/>
      <c r="AR282" s="56">
        <v>13</v>
      </c>
      <c r="AS282" s="74">
        <f t="shared" si="328"/>
        <v>61.904761904761905</v>
      </c>
      <c r="AT282" s="56">
        <v>1</v>
      </c>
      <c r="AU282" s="135">
        <v>1</v>
      </c>
      <c r="AV282" s="56"/>
      <c r="AW282" s="56"/>
      <c r="AX282" s="59">
        <v>17</v>
      </c>
      <c r="AY282" s="29">
        <f t="shared" si="347"/>
        <v>80.952380952380949</v>
      </c>
      <c r="AZ282" s="84">
        <v>4</v>
      </c>
      <c r="BA282" s="29">
        <f t="shared" si="348"/>
        <v>19.047619047619047</v>
      </c>
      <c r="BB282" s="269"/>
    </row>
    <row r="283" spans="1:54" x14ac:dyDescent="0.2">
      <c r="A283" s="20">
        <v>6</v>
      </c>
      <c r="B283" s="198"/>
      <c r="C283" s="76" t="s">
        <v>324</v>
      </c>
      <c r="D283" s="60">
        <v>1</v>
      </c>
      <c r="E283" s="56"/>
      <c r="F283" s="56">
        <v>21</v>
      </c>
      <c r="G283" s="56">
        <v>21</v>
      </c>
      <c r="H283" s="56"/>
      <c r="I283" s="61"/>
      <c r="J283" s="56">
        <v>21</v>
      </c>
      <c r="K283" s="74">
        <f t="shared" si="343"/>
        <v>100</v>
      </c>
      <c r="L283" s="56">
        <v>12</v>
      </c>
      <c r="M283" s="74">
        <f t="shared" si="318"/>
        <v>57.142857142857146</v>
      </c>
      <c r="N283" s="56">
        <v>9</v>
      </c>
      <c r="O283" s="74">
        <f t="shared" si="295"/>
        <v>42.857142857142854</v>
      </c>
      <c r="P283" s="56">
        <v>2</v>
      </c>
      <c r="Q283" s="74">
        <f t="shared" si="344"/>
        <v>9.5238095238095237</v>
      </c>
      <c r="R283" s="81">
        <v>7</v>
      </c>
      <c r="S283" s="74">
        <f t="shared" si="345"/>
        <v>33.333333333333336</v>
      </c>
      <c r="T283" s="81">
        <v>10</v>
      </c>
      <c r="U283" s="74">
        <f t="shared" si="346"/>
        <v>47.61904761904762</v>
      </c>
      <c r="V283" s="81">
        <v>2</v>
      </c>
      <c r="W283" s="74">
        <f t="shared" si="322"/>
        <v>9.5238095238095237</v>
      </c>
      <c r="X283" s="56">
        <v>21</v>
      </c>
      <c r="Y283" s="74">
        <f t="shared" si="300"/>
        <v>100</v>
      </c>
      <c r="Z283" s="56"/>
      <c r="AA283" s="58"/>
      <c r="AB283" s="56"/>
      <c r="AC283" s="141"/>
      <c r="AD283" s="59"/>
      <c r="AE283" s="141"/>
      <c r="AF283" s="59"/>
      <c r="AG283" s="56"/>
      <c r="AH283" s="56"/>
      <c r="AI283" s="56"/>
      <c r="AJ283" s="59"/>
      <c r="AK283" s="29"/>
      <c r="AL283" s="56">
        <v>2</v>
      </c>
      <c r="AM283" s="74">
        <f t="shared" si="326"/>
        <v>9.5238095238095237</v>
      </c>
      <c r="AN283" s="57">
        <v>10</v>
      </c>
      <c r="AO283" s="74">
        <f t="shared" si="327"/>
        <v>47.61904761904762</v>
      </c>
      <c r="AP283" s="56"/>
      <c r="AQ283" s="58"/>
      <c r="AR283" s="56">
        <v>9</v>
      </c>
      <c r="AS283" s="74">
        <f t="shared" si="328"/>
        <v>42.857142857142854</v>
      </c>
      <c r="AT283" s="56">
        <v>1</v>
      </c>
      <c r="AU283" s="135">
        <v>1</v>
      </c>
      <c r="AV283" s="56"/>
      <c r="AW283" s="56"/>
      <c r="AX283" s="59">
        <v>14</v>
      </c>
      <c r="AY283" s="29">
        <f t="shared" si="347"/>
        <v>66.666666666666671</v>
      </c>
      <c r="AZ283" s="84">
        <v>7</v>
      </c>
      <c r="BA283" s="29">
        <f t="shared" si="348"/>
        <v>33.333333333333336</v>
      </c>
      <c r="BB283" s="269"/>
    </row>
    <row r="284" spans="1:54" x14ac:dyDescent="0.2">
      <c r="A284" s="20">
        <v>7</v>
      </c>
      <c r="B284" s="198"/>
      <c r="C284" s="76" t="s">
        <v>325</v>
      </c>
      <c r="D284" s="60">
        <v>1</v>
      </c>
      <c r="E284" s="56"/>
      <c r="F284" s="56">
        <v>31</v>
      </c>
      <c r="G284" s="56">
        <v>31</v>
      </c>
      <c r="H284" s="56"/>
      <c r="I284" s="61"/>
      <c r="J284" s="56">
        <v>31</v>
      </c>
      <c r="K284" s="74">
        <f t="shared" si="343"/>
        <v>100</v>
      </c>
      <c r="L284" s="56">
        <v>18</v>
      </c>
      <c r="M284" s="74">
        <f t="shared" si="318"/>
        <v>58.064516129032256</v>
      </c>
      <c r="N284" s="56">
        <v>13</v>
      </c>
      <c r="O284" s="74">
        <f t="shared" si="295"/>
        <v>41.935483870967744</v>
      </c>
      <c r="P284" s="56">
        <v>5</v>
      </c>
      <c r="Q284" s="74">
        <f t="shared" si="344"/>
        <v>16.129032258064516</v>
      </c>
      <c r="R284" s="81">
        <v>11</v>
      </c>
      <c r="S284" s="74">
        <f t="shared" si="345"/>
        <v>35.483870967741936</v>
      </c>
      <c r="T284" s="81">
        <v>14</v>
      </c>
      <c r="U284" s="74">
        <f t="shared" si="346"/>
        <v>45.161290322580648</v>
      </c>
      <c r="V284" s="81">
        <v>1</v>
      </c>
      <c r="W284" s="74">
        <f t="shared" si="322"/>
        <v>3.225806451612903</v>
      </c>
      <c r="X284" s="56">
        <v>31</v>
      </c>
      <c r="Y284" s="74">
        <f t="shared" si="300"/>
        <v>100</v>
      </c>
      <c r="Z284" s="56"/>
      <c r="AA284" s="58"/>
      <c r="AB284" s="56"/>
      <c r="AC284" s="141"/>
      <c r="AD284" s="59"/>
      <c r="AE284" s="141"/>
      <c r="AF284" s="59"/>
      <c r="AG284" s="56"/>
      <c r="AH284" s="56"/>
      <c r="AI284" s="56"/>
      <c r="AJ284" s="59"/>
      <c r="AK284" s="29"/>
      <c r="AL284" s="56">
        <v>6</v>
      </c>
      <c r="AM284" s="74">
        <f t="shared" si="326"/>
        <v>19.35483870967742</v>
      </c>
      <c r="AN284" s="57">
        <v>4</v>
      </c>
      <c r="AO284" s="74">
        <f t="shared" si="327"/>
        <v>12.903225806451612</v>
      </c>
      <c r="AP284" s="56"/>
      <c r="AQ284" s="58"/>
      <c r="AR284" s="56">
        <v>21</v>
      </c>
      <c r="AS284" s="74">
        <f t="shared" si="328"/>
        <v>67.741935483870961</v>
      </c>
      <c r="AT284" s="56"/>
      <c r="AU284" s="58"/>
      <c r="AV284" s="56"/>
      <c r="AW284" s="56"/>
      <c r="AX284" s="59">
        <v>24</v>
      </c>
      <c r="AY284" s="29">
        <f t="shared" si="347"/>
        <v>77.41935483870968</v>
      </c>
      <c r="AZ284" s="84">
        <v>7</v>
      </c>
      <c r="BA284" s="29">
        <f t="shared" si="348"/>
        <v>22.580645161290324</v>
      </c>
      <c r="BB284" s="269"/>
    </row>
    <row r="285" spans="1:54" x14ac:dyDescent="0.2">
      <c r="A285" s="20">
        <v>8</v>
      </c>
      <c r="B285" s="198"/>
      <c r="C285" s="76" t="s">
        <v>326</v>
      </c>
      <c r="D285" s="60">
        <v>1</v>
      </c>
      <c r="E285" s="56"/>
      <c r="F285" s="56">
        <v>21</v>
      </c>
      <c r="G285" s="56">
        <v>21</v>
      </c>
      <c r="H285" s="56"/>
      <c r="I285" s="61"/>
      <c r="J285" s="56">
        <v>21</v>
      </c>
      <c r="K285" s="74">
        <f t="shared" si="343"/>
        <v>100</v>
      </c>
      <c r="L285" s="56">
        <v>13</v>
      </c>
      <c r="M285" s="74">
        <f t="shared" si="318"/>
        <v>61.904761904761905</v>
      </c>
      <c r="N285" s="56">
        <v>8</v>
      </c>
      <c r="O285" s="74">
        <f t="shared" ref="O285:O290" si="349">N285*100/G285</f>
        <v>38.095238095238095</v>
      </c>
      <c r="P285" s="56">
        <v>4</v>
      </c>
      <c r="Q285" s="74">
        <f t="shared" si="344"/>
        <v>19.047619047619047</v>
      </c>
      <c r="R285" s="81">
        <v>6</v>
      </c>
      <c r="S285" s="74">
        <f t="shared" si="345"/>
        <v>28.571428571428573</v>
      </c>
      <c r="T285" s="81">
        <v>9</v>
      </c>
      <c r="U285" s="74">
        <f t="shared" si="346"/>
        <v>42.857142857142854</v>
      </c>
      <c r="V285" s="81">
        <v>2</v>
      </c>
      <c r="W285" s="74">
        <f t="shared" si="322"/>
        <v>9.5238095238095237</v>
      </c>
      <c r="X285" s="56">
        <v>21</v>
      </c>
      <c r="Y285" s="74">
        <f t="shared" ref="Y285:Y290" si="350">X285*100/G285</f>
        <v>100</v>
      </c>
      <c r="Z285" s="56"/>
      <c r="AA285" s="58"/>
      <c r="AB285" s="56"/>
      <c r="AC285" s="141"/>
      <c r="AD285" s="59"/>
      <c r="AE285" s="141"/>
      <c r="AF285" s="59"/>
      <c r="AG285" s="56"/>
      <c r="AH285" s="56"/>
      <c r="AI285" s="56"/>
      <c r="AJ285" s="59"/>
      <c r="AK285" s="29"/>
      <c r="AL285" s="56">
        <v>4</v>
      </c>
      <c r="AM285" s="74">
        <f t="shared" si="326"/>
        <v>19.047619047619047</v>
      </c>
      <c r="AN285" s="57">
        <v>4</v>
      </c>
      <c r="AO285" s="74">
        <f t="shared" si="327"/>
        <v>19.047619047619047</v>
      </c>
      <c r="AP285" s="56"/>
      <c r="AQ285" s="58"/>
      <c r="AR285" s="56">
        <v>13</v>
      </c>
      <c r="AS285" s="74">
        <f t="shared" si="328"/>
        <v>61.904761904761905</v>
      </c>
      <c r="AT285" s="56"/>
      <c r="AU285" s="58"/>
      <c r="AV285" s="56"/>
      <c r="AW285" s="56"/>
      <c r="AX285" s="59">
        <v>14</v>
      </c>
      <c r="AY285" s="29">
        <f t="shared" si="347"/>
        <v>66.666666666666671</v>
      </c>
      <c r="AZ285" s="84">
        <v>7</v>
      </c>
      <c r="BA285" s="29">
        <f t="shared" si="348"/>
        <v>33.333333333333336</v>
      </c>
      <c r="BB285" s="269"/>
    </row>
    <row r="286" spans="1:54" x14ac:dyDescent="0.2">
      <c r="A286" s="20">
        <v>9</v>
      </c>
      <c r="B286" s="198"/>
      <c r="C286" s="76" t="s">
        <v>327</v>
      </c>
      <c r="D286" s="60">
        <v>1</v>
      </c>
      <c r="E286" s="56"/>
      <c r="F286" s="56">
        <v>21</v>
      </c>
      <c r="G286" s="56">
        <v>21</v>
      </c>
      <c r="H286" s="56"/>
      <c r="I286" s="61"/>
      <c r="J286" s="56">
        <v>21</v>
      </c>
      <c r="K286" s="74">
        <f t="shared" si="343"/>
        <v>100</v>
      </c>
      <c r="L286" s="56">
        <v>12</v>
      </c>
      <c r="M286" s="74">
        <f t="shared" si="318"/>
        <v>57.142857142857146</v>
      </c>
      <c r="N286" s="56">
        <v>9</v>
      </c>
      <c r="O286" s="74">
        <f t="shared" si="349"/>
        <v>42.857142857142854</v>
      </c>
      <c r="P286" s="56">
        <v>5</v>
      </c>
      <c r="Q286" s="74">
        <f t="shared" si="344"/>
        <v>23.80952380952381</v>
      </c>
      <c r="R286" s="81">
        <v>3</v>
      </c>
      <c r="S286" s="74">
        <f t="shared" si="345"/>
        <v>14.285714285714286</v>
      </c>
      <c r="T286" s="81">
        <v>10</v>
      </c>
      <c r="U286" s="74">
        <f t="shared" si="346"/>
        <v>47.61904761904762</v>
      </c>
      <c r="V286" s="81">
        <v>3</v>
      </c>
      <c r="W286" s="74">
        <f t="shared" si="322"/>
        <v>14.285714285714286</v>
      </c>
      <c r="X286" s="56">
        <v>19</v>
      </c>
      <c r="Y286" s="74">
        <f t="shared" si="350"/>
        <v>90.476190476190482</v>
      </c>
      <c r="Z286" s="56"/>
      <c r="AA286" s="58"/>
      <c r="AB286" s="56">
        <v>1</v>
      </c>
      <c r="AC286" s="141">
        <f t="shared" si="338"/>
        <v>4.7619047619047619</v>
      </c>
      <c r="AD286" s="59"/>
      <c r="AE286" s="141"/>
      <c r="AF286" s="59"/>
      <c r="AG286" s="56"/>
      <c r="AH286" s="56"/>
      <c r="AI286" s="56"/>
      <c r="AJ286" s="59">
        <v>1</v>
      </c>
      <c r="AK286" s="29">
        <f t="shared" ref="AK286" si="351">AJ286*100/G286</f>
        <v>4.7619047619047619</v>
      </c>
      <c r="AL286" s="56">
        <v>5</v>
      </c>
      <c r="AM286" s="74">
        <f t="shared" si="326"/>
        <v>23.80952380952381</v>
      </c>
      <c r="AN286" s="57">
        <v>1</v>
      </c>
      <c r="AO286" s="74">
        <f t="shared" si="327"/>
        <v>4.7619047619047619</v>
      </c>
      <c r="AP286" s="56"/>
      <c r="AQ286" s="58"/>
      <c r="AR286" s="56">
        <v>15</v>
      </c>
      <c r="AS286" s="74">
        <f t="shared" si="328"/>
        <v>71.428571428571431</v>
      </c>
      <c r="AT286" s="56"/>
      <c r="AU286" s="58"/>
      <c r="AV286" s="56"/>
      <c r="AW286" s="56"/>
      <c r="AX286" s="59">
        <v>15</v>
      </c>
      <c r="AY286" s="29">
        <f t="shared" si="347"/>
        <v>71.428571428571431</v>
      </c>
      <c r="AZ286" s="84">
        <v>6</v>
      </c>
      <c r="BA286" s="29">
        <f t="shared" si="348"/>
        <v>28.571428571428573</v>
      </c>
      <c r="BB286" s="269"/>
    </row>
    <row r="287" spans="1:54" x14ac:dyDescent="0.2">
      <c r="A287" s="20">
        <v>10</v>
      </c>
      <c r="B287" s="198"/>
      <c r="C287" s="76" t="s">
        <v>328</v>
      </c>
      <c r="D287" s="60">
        <v>1</v>
      </c>
      <c r="E287" s="56"/>
      <c r="F287" s="56">
        <v>31</v>
      </c>
      <c r="G287" s="56">
        <v>31</v>
      </c>
      <c r="H287" s="56"/>
      <c r="I287" s="61"/>
      <c r="J287" s="56">
        <v>31</v>
      </c>
      <c r="K287" s="74">
        <f t="shared" si="343"/>
        <v>100</v>
      </c>
      <c r="L287" s="56">
        <v>17</v>
      </c>
      <c r="M287" s="74">
        <f t="shared" si="318"/>
        <v>54.838709677419352</v>
      </c>
      <c r="N287" s="56">
        <v>14</v>
      </c>
      <c r="O287" s="74">
        <f t="shared" si="349"/>
        <v>45.161290322580648</v>
      </c>
      <c r="P287" s="56">
        <v>5</v>
      </c>
      <c r="Q287" s="74">
        <f t="shared" si="344"/>
        <v>16.129032258064516</v>
      </c>
      <c r="R287" s="81">
        <v>13</v>
      </c>
      <c r="S287" s="74">
        <f t="shared" si="345"/>
        <v>41.935483870967744</v>
      </c>
      <c r="T287" s="81">
        <v>10</v>
      </c>
      <c r="U287" s="74">
        <f t="shared" si="346"/>
        <v>32.258064516129032</v>
      </c>
      <c r="V287" s="81">
        <v>3</v>
      </c>
      <c r="W287" s="74">
        <f t="shared" si="322"/>
        <v>9.67741935483871</v>
      </c>
      <c r="X287" s="56">
        <v>31</v>
      </c>
      <c r="Y287" s="74">
        <f t="shared" si="350"/>
        <v>100</v>
      </c>
      <c r="Z287" s="56"/>
      <c r="AA287" s="58"/>
      <c r="AB287" s="56"/>
      <c r="AC287" s="141"/>
      <c r="AD287" s="59"/>
      <c r="AE287" s="141"/>
      <c r="AF287" s="59"/>
      <c r="AG287" s="56"/>
      <c r="AH287" s="56"/>
      <c r="AI287" s="56"/>
      <c r="AJ287" s="59"/>
      <c r="AK287" s="29"/>
      <c r="AL287" s="56">
        <v>4</v>
      </c>
      <c r="AM287" s="74">
        <f t="shared" si="326"/>
        <v>12.903225806451612</v>
      </c>
      <c r="AN287" s="57">
        <v>3</v>
      </c>
      <c r="AO287" s="74">
        <f t="shared" si="327"/>
        <v>9.67741935483871</v>
      </c>
      <c r="AP287" s="56"/>
      <c r="AQ287" s="58"/>
      <c r="AR287" s="56">
        <v>24</v>
      </c>
      <c r="AS287" s="74">
        <f t="shared" si="328"/>
        <v>77.41935483870968</v>
      </c>
      <c r="AT287" s="56"/>
      <c r="AU287" s="58"/>
      <c r="AV287" s="56"/>
      <c r="AW287" s="56"/>
      <c r="AX287" s="59">
        <v>24</v>
      </c>
      <c r="AY287" s="29">
        <f t="shared" si="347"/>
        <v>77.41935483870968</v>
      </c>
      <c r="AZ287" s="84">
        <v>7</v>
      </c>
      <c r="BA287" s="29">
        <f t="shared" si="348"/>
        <v>22.580645161290324</v>
      </c>
      <c r="BB287" s="269"/>
    </row>
    <row r="288" spans="1:54" x14ac:dyDescent="0.2">
      <c r="A288" s="20">
        <v>11</v>
      </c>
      <c r="B288" s="198"/>
      <c r="C288" s="79" t="s">
        <v>329</v>
      </c>
      <c r="D288" s="80">
        <v>1</v>
      </c>
      <c r="E288" s="81"/>
      <c r="F288" s="81">
        <v>21</v>
      </c>
      <c r="G288" s="81">
        <v>20</v>
      </c>
      <c r="H288" s="81"/>
      <c r="I288" s="82"/>
      <c r="J288" s="81">
        <v>20</v>
      </c>
      <c r="K288" s="74">
        <f t="shared" si="343"/>
        <v>100</v>
      </c>
      <c r="L288" s="81">
        <v>12</v>
      </c>
      <c r="M288" s="74">
        <f t="shared" si="318"/>
        <v>60</v>
      </c>
      <c r="N288" s="81">
        <v>8</v>
      </c>
      <c r="O288" s="74">
        <f t="shared" si="349"/>
        <v>40</v>
      </c>
      <c r="P288" s="81">
        <v>4</v>
      </c>
      <c r="Q288" s="74">
        <f t="shared" si="344"/>
        <v>20</v>
      </c>
      <c r="R288" s="81">
        <v>3</v>
      </c>
      <c r="S288" s="74">
        <f t="shared" si="345"/>
        <v>15</v>
      </c>
      <c r="T288" s="81">
        <v>13</v>
      </c>
      <c r="U288" s="74">
        <f t="shared" si="346"/>
        <v>65</v>
      </c>
      <c r="V288" s="81"/>
      <c r="W288" s="74"/>
      <c r="X288" s="81">
        <v>20</v>
      </c>
      <c r="Y288" s="74">
        <f t="shared" si="350"/>
        <v>100</v>
      </c>
      <c r="Z288" s="81"/>
      <c r="AA288" s="83"/>
      <c r="AB288" s="81"/>
      <c r="AC288" s="385"/>
      <c r="AD288" s="84"/>
      <c r="AE288" s="385"/>
      <c r="AF288" s="84"/>
      <c r="AG288" s="81"/>
      <c r="AH288" s="81"/>
      <c r="AI288" s="81"/>
      <c r="AJ288" s="84"/>
      <c r="AK288" s="29"/>
      <c r="AL288" s="81">
        <v>4</v>
      </c>
      <c r="AM288" s="74">
        <f t="shared" si="326"/>
        <v>20</v>
      </c>
      <c r="AN288" s="85">
        <v>2</v>
      </c>
      <c r="AO288" s="74">
        <f t="shared" si="327"/>
        <v>10</v>
      </c>
      <c r="AP288" s="81"/>
      <c r="AQ288" s="83"/>
      <c r="AR288" s="81">
        <v>14</v>
      </c>
      <c r="AS288" s="74">
        <f t="shared" si="328"/>
        <v>70</v>
      </c>
      <c r="AT288" s="81"/>
      <c r="AU288" s="83"/>
      <c r="AV288" s="81"/>
      <c r="AW288" s="81"/>
      <c r="AX288" s="84">
        <v>16</v>
      </c>
      <c r="AY288" s="29">
        <f t="shared" si="347"/>
        <v>80</v>
      </c>
      <c r="AZ288" s="84">
        <v>4</v>
      </c>
      <c r="BA288" s="29">
        <f t="shared" si="348"/>
        <v>20</v>
      </c>
      <c r="BB288" s="269"/>
    </row>
    <row r="289" spans="1:54" x14ac:dyDescent="0.2">
      <c r="A289" s="20">
        <v>12</v>
      </c>
      <c r="B289" s="198"/>
      <c r="C289" s="76" t="s">
        <v>330</v>
      </c>
      <c r="D289" s="60">
        <v>1</v>
      </c>
      <c r="E289" s="56"/>
      <c r="F289" s="56">
        <v>21</v>
      </c>
      <c r="G289" s="56">
        <v>21</v>
      </c>
      <c r="H289" s="56"/>
      <c r="I289" s="61"/>
      <c r="J289" s="56">
        <v>21</v>
      </c>
      <c r="K289" s="74">
        <f t="shared" si="343"/>
        <v>100</v>
      </c>
      <c r="L289" s="56">
        <v>12</v>
      </c>
      <c r="M289" s="74">
        <f t="shared" si="318"/>
        <v>57.142857142857146</v>
      </c>
      <c r="N289" s="56">
        <v>9</v>
      </c>
      <c r="O289" s="74">
        <f t="shared" si="349"/>
        <v>42.857142857142854</v>
      </c>
      <c r="P289" s="56">
        <v>4</v>
      </c>
      <c r="Q289" s="74">
        <f t="shared" si="344"/>
        <v>19.047619047619047</v>
      </c>
      <c r="R289" s="81">
        <v>7</v>
      </c>
      <c r="S289" s="74">
        <f t="shared" si="345"/>
        <v>33.333333333333336</v>
      </c>
      <c r="T289" s="81">
        <v>10</v>
      </c>
      <c r="U289" s="74">
        <f t="shared" si="346"/>
        <v>47.61904761904762</v>
      </c>
      <c r="V289" s="81"/>
      <c r="W289" s="74"/>
      <c r="X289" s="56">
        <v>21</v>
      </c>
      <c r="Y289" s="74">
        <f t="shared" si="350"/>
        <v>100</v>
      </c>
      <c r="Z289" s="56"/>
      <c r="AA289" s="58"/>
      <c r="AB289" s="56"/>
      <c r="AC289" s="141"/>
      <c r="AD289" s="59"/>
      <c r="AE289" s="141"/>
      <c r="AF289" s="59"/>
      <c r="AG289" s="56"/>
      <c r="AH289" s="56"/>
      <c r="AI289" s="56"/>
      <c r="AJ289" s="59"/>
      <c r="AK289" s="29"/>
      <c r="AL289" s="56">
        <v>5</v>
      </c>
      <c r="AM289" s="74">
        <f t="shared" si="326"/>
        <v>23.80952380952381</v>
      </c>
      <c r="AN289" s="57">
        <v>5</v>
      </c>
      <c r="AO289" s="74">
        <f t="shared" si="327"/>
        <v>23.80952380952381</v>
      </c>
      <c r="AP289" s="56"/>
      <c r="AQ289" s="58"/>
      <c r="AR289" s="56">
        <v>11</v>
      </c>
      <c r="AS289" s="74">
        <f t="shared" si="328"/>
        <v>52.38095238095238</v>
      </c>
      <c r="AT289" s="56"/>
      <c r="AU289" s="58"/>
      <c r="AV289" s="56"/>
      <c r="AW289" s="56"/>
      <c r="AX289" s="59">
        <v>16</v>
      </c>
      <c r="AY289" s="29">
        <f t="shared" si="347"/>
        <v>76.19047619047619</v>
      </c>
      <c r="AZ289" s="84">
        <v>5</v>
      </c>
      <c r="BA289" s="29">
        <f t="shared" si="348"/>
        <v>23.80952380952381</v>
      </c>
      <c r="BB289" s="269"/>
    </row>
    <row r="290" spans="1:54" x14ac:dyDescent="0.2">
      <c r="A290" s="20">
        <v>13</v>
      </c>
      <c r="B290" s="198"/>
      <c r="C290" s="76" t="s">
        <v>331</v>
      </c>
      <c r="D290" s="60">
        <v>1</v>
      </c>
      <c r="E290" s="56"/>
      <c r="F290" s="56">
        <v>31</v>
      </c>
      <c r="G290" s="56">
        <v>31</v>
      </c>
      <c r="H290" s="56"/>
      <c r="I290" s="61"/>
      <c r="J290" s="56">
        <v>31</v>
      </c>
      <c r="K290" s="74">
        <f t="shared" si="343"/>
        <v>100</v>
      </c>
      <c r="L290" s="56">
        <v>18</v>
      </c>
      <c r="M290" s="74">
        <f t="shared" si="318"/>
        <v>58.064516129032256</v>
      </c>
      <c r="N290" s="56">
        <v>13</v>
      </c>
      <c r="O290" s="74">
        <f t="shared" si="349"/>
        <v>41.935483870967744</v>
      </c>
      <c r="P290" s="56">
        <v>7</v>
      </c>
      <c r="Q290" s="74">
        <f t="shared" si="344"/>
        <v>22.580645161290324</v>
      </c>
      <c r="R290" s="81">
        <v>9</v>
      </c>
      <c r="S290" s="74">
        <f t="shared" si="345"/>
        <v>29.032258064516128</v>
      </c>
      <c r="T290" s="81">
        <v>9</v>
      </c>
      <c r="U290" s="74">
        <f t="shared" si="346"/>
        <v>29.032258064516128</v>
      </c>
      <c r="V290" s="81">
        <v>6</v>
      </c>
      <c r="W290" s="74">
        <f t="shared" si="322"/>
        <v>19.35483870967742</v>
      </c>
      <c r="X290" s="56">
        <v>31</v>
      </c>
      <c r="Y290" s="74">
        <f t="shared" si="350"/>
        <v>100</v>
      </c>
      <c r="Z290" s="56"/>
      <c r="AA290" s="58"/>
      <c r="AB290" s="56"/>
      <c r="AC290" s="141"/>
      <c r="AD290" s="59"/>
      <c r="AE290" s="141"/>
      <c r="AF290" s="59"/>
      <c r="AG290" s="56"/>
      <c r="AH290" s="56"/>
      <c r="AI290" s="56"/>
      <c r="AJ290" s="59"/>
      <c r="AK290" s="29"/>
      <c r="AL290" s="56">
        <v>7</v>
      </c>
      <c r="AM290" s="74">
        <f t="shared" si="326"/>
        <v>22.580645161290324</v>
      </c>
      <c r="AN290" s="56">
        <v>4</v>
      </c>
      <c r="AO290" s="74">
        <f t="shared" si="327"/>
        <v>12.903225806451612</v>
      </c>
      <c r="AP290" s="56"/>
      <c r="AQ290" s="58"/>
      <c r="AR290" s="56">
        <v>20</v>
      </c>
      <c r="AS290" s="74">
        <f t="shared" si="328"/>
        <v>64.516129032258064</v>
      </c>
      <c r="AT290" s="56"/>
      <c r="AU290" s="58"/>
      <c r="AV290" s="56"/>
      <c r="AW290" s="56"/>
      <c r="AX290" s="59">
        <v>20</v>
      </c>
      <c r="AY290" s="29">
        <f t="shared" si="347"/>
        <v>64.516129032258064</v>
      </c>
      <c r="AZ290" s="84">
        <v>11</v>
      </c>
      <c r="BA290" s="29">
        <f t="shared" si="348"/>
        <v>35.483870967741936</v>
      </c>
      <c r="BB290" s="269"/>
    </row>
    <row r="291" spans="1:54" x14ac:dyDescent="0.2">
      <c r="A291" s="6"/>
      <c r="B291" s="5" t="s">
        <v>332</v>
      </c>
      <c r="C291" s="6">
        <v>3</v>
      </c>
      <c r="D291" s="6">
        <v>3</v>
      </c>
      <c r="E291" s="6"/>
      <c r="F291" s="6">
        <v>63</v>
      </c>
      <c r="G291" s="6">
        <v>63</v>
      </c>
      <c r="H291" s="5"/>
      <c r="I291" s="5"/>
      <c r="J291" s="5">
        <f>J292+J293+J294</f>
        <v>63</v>
      </c>
      <c r="K291" s="73">
        <f t="shared" si="337"/>
        <v>100</v>
      </c>
      <c r="L291" s="5">
        <f t="shared" ref="L291:AZ291" si="352">L292+L293+L294</f>
        <v>37</v>
      </c>
      <c r="M291" s="73">
        <f t="shared" si="318"/>
        <v>58.730158730158728</v>
      </c>
      <c r="N291" s="5">
        <f t="shared" si="352"/>
        <v>26</v>
      </c>
      <c r="O291" s="73">
        <f t="shared" ref="O291" si="353">N291*100/G291</f>
        <v>41.269841269841272</v>
      </c>
      <c r="P291" s="5">
        <f t="shared" si="352"/>
        <v>20</v>
      </c>
      <c r="Q291" s="73">
        <f t="shared" ref="Q291:Q294" si="354">P291*100/J291</f>
        <v>31.746031746031747</v>
      </c>
      <c r="R291" s="5">
        <f t="shared" si="352"/>
        <v>24</v>
      </c>
      <c r="S291" s="73">
        <f t="shared" ref="S291:S294" si="355">R291*100/J291</f>
        <v>38.095238095238095</v>
      </c>
      <c r="T291" s="5">
        <f t="shared" si="352"/>
        <v>13</v>
      </c>
      <c r="U291" s="73">
        <f t="shared" ref="U291:U294" si="356">T291*100/J291</f>
        <v>20.634920634920636</v>
      </c>
      <c r="V291" s="5">
        <f t="shared" si="352"/>
        <v>6</v>
      </c>
      <c r="W291" s="73">
        <f t="shared" si="322"/>
        <v>9.5238095238095237</v>
      </c>
      <c r="X291" s="5">
        <f t="shared" si="352"/>
        <v>63</v>
      </c>
      <c r="Y291" s="73">
        <f t="shared" ref="Y291" si="357">X291*100/G291</f>
        <v>100</v>
      </c>
      <c r="Z291" s="5"/>
      <c r="AA291" s="5"/>
      <c r="AB291" s="5"/>
      <c r="AC291" s="73"/>
      <c r="AD291" s="5"/>
      <c r="AE291" s="5"/>
      <c r="AF291" s="5"/>
      <c r="AG291" s="5"/>
      <c r="AH291" s="5"/>
      <c r="AI291" s="5"/>
      <c r="AJ291" s="5"/>
      <c r="AK291" s="41"/>
      <c r="AL291" s="5">
        <f t="shared" si="352"/>
        <v>15</v>
      </c>
      <c r="AM291" s="73">
        <f t="shared" si="326"/>
        <v>23.80952380952381</v>
      </c>
      <c r="AN291" s="5">
        <f t="shared" si="352"/>
        <v>8</v>
      </c>
      <c r="AO291" s="73">
        <f t="shared" si="327"/>
        <v>12.698412698412698</v>
      </c>
      <c r="AP291" s="5"/>
      <c r="AQ291" s="5"/>
      <c r="AR291" s="5">
        <f t="shared" si="352"/>
        <v>40</v>
      </c>
      <c r="AS291" s="73">
        <f t="shared" si="328"/>
        <v>63.492063492063494</v>
      </c>
      <c r="AT291" s="5"/>
      <c r="AU291" s="5"/>
      <c r="AV291" s="5"/>
      <c r="AW291" s="5"/>
      <c r="AX291" s="5">
        <f t="shared" si="352"/>
        <v>45</v>
      </c>
      <c r="AY291" s="41">
        <f t="shared" ref="AY291:AY294" si="358">AX291*100/J291</f>
        <v>71.428571428571431</v>
      </c>
      <c r="AZ291" s="5">
        <f t="shared" si="352"/>
        <v>18</v>
      </c>
      <c r="BA291" s="41">
        <f t="shared" ref="BA291:BA294" si="359">AZ291*100/J291</f>
        <v>28.571428571428573</v>
      </c>
      <c r="BB291" s="269"/>
    </row>
    <row r="292" spans="1:54" x14ac:dyDescent="0.2">
      <c r="A292" s="158">
        <v>1</v>
      </c>
      <c r="B292" s="189" t="s">
        <v>333</v>
      </c>
      <c r="C292" s="4" t="s">
        <v>334</v>
      </c>
      <c r="D292" s="43">
        <v>1</v>
      </c>
      <c r="E292" s="43"/>
      <c r="F292" s="43">
        <v>21</v>
      </c>
      <c r="G292" s="43">
        <v>21</v>
      </c>
      <c r="H292" s="43"/>
      <c r="I292" s="43"/>
      <c r="J292" s="43">
        <v>21</v>
      </c>
      <c r="K292" s="155">
        <v>100</v>
      </c>
      <c r="L292" s="43">
        <v>13</v>
      </c>
      <c r="M292" s="154">
        <v>61.904761904761905</v>
      </c>
      <c r="N292" s="43">
        <v>8</v>
      </c>
      <c r="O292" s="74">
        <v>38.095238095238095</v>
      </c>
      <c r="P292" s="40">
        <v>8</v>
      </c>
      <c r="Q292" s="154">
        <f t="shared" si="354"/>
        <v>38.095238095238095</v>
      </c>
      <c r="R292" s="40">
        <v>6</v>
      </c>
      <c r="S292" s="154">
        <f t="shared" si="355"/>
        <v>28.571428571428573</v>
      </c>
      <c r="T292" s="40">
        <v>4</v>
      </c>
      <c r="U292" s="154">
        <f t="shared" si="356"/>
        <v>19.047619047619047</v>
      </c>
      <c r="V292" s="40">
        <v>3</v>
      </c>
      <c r="W292" s="154">
        <f t="shared" ref="W292:W294" si="360">V292*100/J292</f>
        <v>14.285714285714286</v>
      </c>
      <c r="X292" s="43">
        <v>21</v>
      </c>
      <c r="Y292" s="155">
        <v>100</v>
      </c>
      <c r="Z292" s="43"/>
      <c r="AA292" s="43"/>
      <c r="AB292" s="43"/>
      <c r="AC292" s="43"/>
      <c r="AD292" s="43"/>
      <c r="AE292" s="43"/>
      <c r="AF292" s="43"/>
      <c r="AG292" s="43"/>
      <c r="AH292" s="43"/>
      <c r="AI292" s="43"/>
      <c r="AJ292" s="43"/>
      <c r="AK292" s="43"/>
      <c r="AL292" s="43">
        <v>7</v>
      </c>
      <c r="AM292" s="74">
        <v>33.333333333333336</v>
      </c>
      <c r="AN292" s="43">
        <v>3</v>
      </c>
      <c r="AO292" s="74">
        <v>14.285714285714286</v>
      </c>
      <c r="AP292" s="43"/>
      <c r="AQ292" s="43"/>
      <c r="AR292" s="43">
        <v>11</v>
      </c>
      <c r="AS292" s="156">
        <v>52.38095238095238</v>
      </c>
      <c r="AT292" s="43"/>
      <c r="AU292" s="43"/>
      <c r="AV292" s="43"/>
      <c r="AW292" s="145"/>
      <c r="AX292" s="146">
        <v>18</v>
      </c>
      <c r="AY292" s="202">
        <f t="shared" si="358"/>
        <v>85.714285714285708</v>
      </c>
      <c r="AZ292" s="146">
        <v>3</v>
      </c>
      <c r="BA292" s="202">
        <f t="shared" si="359"/>
        <v>14.285714285714286</v>
      </c>
      <c r="BB292" s="269"/>
    </row>
    <row r="293" spans="1:54" x14ac:dyDescent="0.2">
      <c r="A293" s="158">
        <v>2</v>
      </c>
      <c r="B293" s="189"/>
      <c r="C293" s="4" t="s">
        <v>335</v>
      </c>
      <c r="D293" s="43">
        <v>1</v>
      </c>
      <c r="E293" s="43"/>
      <c r="F293" s="43">
        <v>21</v>
      </c>
      <c r="G293" s="43">
        <v>21</v>
      </c>
      <c r="H293" s="43"/>
      <c r="I293" s="43"/>
      <c r="J293" s="43">
        <v>21</v>
      </c>
      <c r="K293" s="155">
        <v>100</v>
      </c>
      <c r="L293" s="43">
        <v>13</v>
      </c>
      <c r="M293" s="74">
        <v>61.904761904761905</v>
      </c>
      <c r="N293" s="43">
        <v>8</v>
      </c>
      <c r="O293" s="74">
        <v>38.095238095238095</v>
      </c>
      <c r="P293" s="40">
        <v>6</v>
      </c>
      <c r="Q293" s="154">
        <f t="shared" si="354"/>
        <v>28.571428571428573</v>
      </c>
      <c r="R293" s="40">
        <v>12</v>
      </c>
      <c r="S293" s="154">
        <f t="shared" si="355"/>
        <v>57.142857142857146</v>
      </c>
      <c r="T293" s="40">
        <v>2</v>
      </c>
      <c r="U293" s="154">
        <f t="shared" si="356"/>
        <v>9.5238095238095237</v>
      </c>
      <c r="V293" s="40">
        <v>1</v>
      </c>
      <c r="W293" s="154">
        <f t="shared" si="360"/>
        <v>4.7619047619047619</v>
      </c>
      <c r="X293" s="43">
        <v>21</v>
      </c>
      <c r="Y293" s="155">
        <v>100</v>
      </c>
      <c r="Z293" s="43"/>
      <c r="AA293" s="43"/>
      <c r="AB293" s="43"/>
      <c r="AC293" s="43"/>
      <c r="AD293" s="43"/>
      <c r="AE293" s="43"/>
      <c r="AF293" s="43"/>
      <c r="AG293" s="43"/>
      <c r="AH293" s="43"/>
      <c r="AI293" s="43"/>
      <c r="AJ293" s="43"/>
      <c r="AK293" s="43"/>
      <c r="AL293" s="43">
        <v>1</v>
      </c>
      <c r="AM293" s="74">
        <v>4.7619047619047619</v>
      </c>
      <c r="AN293" s="43">
        <v>2</v>
      </c>
      <c r="AO293" s="74">
        <v>9.5238095238095237</v>
      </c>
      <c r="AP293" s="43"/>
      <c r="AQ293" s="43"/>
      <c r="AR293" s="43">
        <v>18</v>
      </c>
      <c r="AS293" s="156">
        <v>85.714285714285708</v>
      </c>
      <c r="AT293" s="43"/>
      <c r="AU293" s="43"/>
      <c r="AV293" s="43"/>
      <c r="AW293" s="145"/>
      <c r="AX293" s="146">
        <v>14</v>
      </c>
      <c r="AY293" s="202">
        <f t="shared" si="358"/>
        <v>66.666666666666671</v>
      </c>
      <c r="AZ293" s="146">
        <v>7</v>
      </c>
      <c r="BA293" s="202">
        <f t="shared" si="359"/>
        <v>33.333333333333336</v>
      </c>
      <c r="BB293" s="269"/>
    </row>
    <row r="294" spans="1:54" x14ac:dyDescent="0.2">
      <c r="A294" s="158">
        <v>3</v>
      </c>
      <c r="B294" s="189"/>
      <c r="C294" s="4" t="s">
        <v>336</v>
      </c>
      <c r="D294" s="43">
        <v>1</v>
      </c>
      <c r="E294" s="43"/>
      <c r="F294" s="43">
        <v>21</v>
      </c>
      <c r="G294" s="43">
        <v>21</v>
      </c>
      <c r="H294" s="43"/>
      <c r="I294" s="43"/>
      <c r="J294" s="43">
        <v>21</v>
      </c>
      <c r="K294" s="155">
        <v>100</v>
      </c>
      <c r="L294" s="43">
        <v>11</v>
      </c>
      <c r="M294" s="74">
        <v>57.142857142857146</v>
      </c>
      <c r="N294" s="43">
        <v>10</v>
      </c>
      <c r="O294" s="74">
        <v>42.857142857142854</v>
      </c>
      <c r="P294" s="40">
        <v>6</v>
      </c>
      <c r="Q294" s="154">
        <f t="shared" si="354"/>
        <v>28.571428571428573</v>
      </c>
      <c r="R294" s="40">
        <v>6</v>
      </c>
      <c r="S294" s="154">
        <f t="shared" si="355"/>
        <v>28.571428571428573</v>
      </c>
      <c r="T294" s="40">
        <v>7</v>
      </c>
      <c r="U294" s="154">
        <f t="shared" si="356"/>
        <v>33.333333333333336</v>
      </c>
      <c r="V294" s="40">
        <v>2</v>
      </c>
      <c r="W294" s="154">
        <f t="shared" si="360"/>
        <v>9.5238095238095237</v>
      </c>
      <c r="X294" s="43">
        <v>21</v>
      </c>
      <c r="Y294" s="155">
        <v>100</v>
      </c>
      <c r="Z294" s="43"/>
      <c r="AA294" s="43"/>
      <c r="AB294" s="43"/>
      <c r="AC294" s="43"/>
      <c r="AD294" s="43"/>
      <c r="AE294" s="43"/>
      <c r="AF294" s="43"/>
      <c r="AG294" s="43"/>
      <c r="AH294" s="43"/>
      <c r="AI294" s="43"/>
      <c r="AJ294" s="43"/>
      <c r="AK294" s="43"/>
      <c r="AL294" s="43">
        <v>7</v>
      </c>
      <c r="AM294" s="74">
        <v>33.333333333333336</v>
      </c>
      <c r="AN294" s="43">
        <v>3</v>
      </c>
      <c r="AO294" s="74">
        <v>14.285714285714286</v>
      </c>
      <c r="AP294" s="43"/>
      <c r="AQ294" s="43"/>
      <c r="AR294" s="43">
        <v>11</v>
      </c>
      <c r="AS294" s="156">
        <v>52.38095238095238</v>
      </c>
      <c r="AT294" s="43"/>
      <c r="AU294" s="43"/>
      <c r="AV294" s="43"/>
      <c r="AW294" s="145"/>
      <c r="AX294" s="146">
        <v>13</v>
      </c>
      <c r="AY294" s="202">
        <f t="shared" si="358"/>
        <v>61.904761904761905</v>
      </c>
      <c r="AZ294" s="146">
        <v>8</v>
      </c>
      <c r="BA294" s="202">
        <f t="shared" si="359"/>
        <v>38.095238095238095</v>
      </c>
      <c r="BB294" s="269"/>
    </row>
    <row r="295" spans="1:54" x14ac:dyDescent="0.2">
      <c r="A295" s="260"/>
      <c r="B295" s="259" t="s">
        <v>337</v>
      </c>
      <c r="C295" s="260">
        <v>28</v>
      </c>
      <c r="D295" s="386">
        <f>D297+D296</f>
        <v>22</v>
      </c>
      <c r="E295" s="386">
        <f>E297+E296</f>
        <v>6</v>
      </c>
      <c r="F295" s="386">
        <f>F297+F296</f>
        <v>718</v>
      </c>
      <c r="G295" s="386">
        <f>G297+G296</f>
        <v>716</v>
      </c>
      <c r="H295" s="386">
        <f>H297+H296</f>
        <v>166</v>
      </c>
      <c r="I295" s="51">
        <f>H295*100/G295</f>
        <v>23.184357541899441</v>
      </c>
      <c r="J295" s="386">
        <f>J297+J296</f>
        <v>550</v>
      </c>
      <c r="K295" s="51">
        <f t="shared" ref="K295:AZ295" si="361">K297+K296</f>
        <v>100</v>
      </c>
      <c r="L295" s="386">
        <f t="shared" si="361"/>
        <v>436</v>
      </c>
      <c r="M295" s="51">
        <f t="shared" ref="M295:M324" si="362">L295*100/G295</f>
        <v>60.893854748603353</v>
      </c>
      <c r="N295" s="386">
        <f t="shared" si="361"/>
        <v>280</v>
      </c>
      <c r="O295" s="51">
        <f t="shared" ref="O295:O324" si="363">N295*100/G295</f>
        <v>39.106145251396647</v>
      </c>
      <c r="P295" s="386">
        <f t="shared" si="361"/>
        <v>106</v>
      </c>
      <c r="Q295" s="51">
        <f t="shared" ref="Q295:Q324" si="364">P295*100/G295</f>
        <v>14.804469273743017</v>
      </c>
      <c r="R295" s="386">
        <f t="shared" si="361"/>
        <v>241</v>
      </c>
      <c r="S295" s="51">
        <f t="shared" ref="S295:S324" si="365">R295*100/G295</f>
        <v>33.659217877094974</v>
      </c>
      <c r="T295" s="386">
        <f t="shared" si="361"/>
        <v>201</v>
      </c>
      <c r="U295" s="51">
        <f t="shared" ref="U295:U324" si="366">T295*100/G295</f>
        <v>28.072625698324021</v>
      </c>
      <c r="V295" s="386">
        <f t="shared" si="361"/>
        <v>168</v>
      </c>
      <c r="W295" s="51">
        <f t="shared" ref="W295:W324" si="367">V295*100/G295</f>
        <v>23.463687150837988</v>
      </c>
      <c r="X295" s="386">
        <f t="shared" si="361"/>
        <v>617</v>
      </c>
      <c r="Y295" s="51">
        <f t="shared" ref="Y295:Y324" si="368">X295*100/G295</f>
        <v>86.173184357541899</v>
      </c>
      <c r="Z295" s="386"/>
      <c r="AA295" s="386"/>
      <c r="AB295" s="386">
        <f t="shared" si="361"/>
        <v>61</v>
      </c>
      <c r="AC295" s="51">
        <f>AB295*100/G295</f>
        <v>8.5195530726256976</v>
      </c>
      <c r="AD295" s="386">
        <f t="shared" si="361"/>
        <v>36</v>
      </c>
      <c r="AE295" s="51">
        <f>AD295*100/G295</f>
        <v>5.027932960893855</v>
      </c>
      <c r="AF295" s="386">
        <f t="shared" si="361"/>
        <v>1</v>
      </c>
      <c r="AG295" s="51">
        <f t="shared" ref="AG295:AG296" si="369">AF295*100/G295</f>
        <v>0.13966480446927373</v>
      </c>
      <c r="AH295" s="386"/>
      <c r="AI295" s="386"/>
      <c r="AJ295" s="386">
        <f t="shared" si="361"/>
        <v>2</v>
      </c>
      <c r="AK295" s="51">
        <f>AJ295*100/G295</f>
        <v>0.27932960893854747</v>
      </c>
      <c r="AL295" s="386">
        <f t="shared" si="361"/>
        <v>186</v>
      </c>
      <c r="AM295" s="51">
        <f t="shared" ref="AM295:AM324" si="370">AL295*100/G295</f>
        <v>25.977653631284916</v>
      </c>
      <c r="AN295" s="386">
        <f t="shared" si="361"/>
        <v>90</v>
      </c>
      <c r="AO295" s="51">
        <f t="shared" ref="AO295:AO324" si="371">AN295*100/G295</f>
        <v>12.569832402234637</v>
      </c>
      <c r="AP295" s="386"/>
      <c r="AQ295" s="51"/>
      <c r="AR295" s="386">
        <f t="shared" si="361"/>
        <v>440</v>
      </c>
      <c r="AS295" s="51">
        <f t="shared" ref="AS295:AS324" si="372">AR295*100/G295</f>
        <v>61.452513966480446</v>
      </c>
      <c r="AT295" s="386">
        <f t="shared" si="361"/>
        <v>10</v>
      </c>
      <c r="AU295" s="386">
        <f t="shared" si="361"/>
        <v>2</v>
      </c>
      <c r="AV295" s="386">
        <f t="shared" si="361"/>
        <v>4</v>
      </c>
      <c r="AW295" s="386">
        <f t="shared" si="361"/>
        <v>4</v>
      </c>
      <c r="AX295" s="386">
        <f t="shared" si="361"/>
        <v>371</v>
      </c>
      <c r="AY295" s="278">
        <f>AX295*100/J295</f>
        <v>67.454545454545453</v>
      </c>
      <c r="AZ295" s="386">
        <f t="shared" si="361"/>
        <v>345</v>
      </c>
      <c r="BA295" s="278">
        <f>AZ295*100/J295</f>
        <v>62.727272727272727</v>
      </c>
    </row>
    <row r="296" spans="1:54" x14ac:dyDescent="0.2">
      <c r="A296" s="279"/>
      <c r="B296" s="54" t="s">
        <v>48</v>
      </c>
      <c r="C296" s="54">
        <v>6</v>
      </c>
      <c r="D296" s="387"/>
      <c r="E296" s="387">
        <f>E298+E299+E300+E310+E323</f>
        <v>6</v>
      </c>
      <c r="F296" s="387">
        <f>F298+F299+F300+F310+F323</f>
        <v>166</v>
      </c>
      <c r="G296" s="387">
        <f>G298+G299+G300+G310+G323</f>
        <v>166</v>
      </c>
      <c r="H296" s="387">
        <f>H298+H299+H300+H310+H323</f>
        <v>166</v>
      </c>
      <c r="I296" s="87">
        <f>H296*100/G296</f>
        <v>100</v>
      </c>
      <c r="J296" s="387"/>
      <c r="K296" s="87"/>
      <c r="L296" s="387">
        <f>L298+L299+L300+L310+L323</f>
        <v>117</v>
      </c>
      <c r="M296" s="87">
        <f t="shared" si="362"/>
        <v>70.481927710843379</v>
      </c>
      <c r="N296" s="387">
        <f>N298+N299+N300+N310+N323</f>
        <v>49</v>
      </c>
      <c r="O296" s="87">
        <f t="shared" si="363"/>
        <v>29.518072289156628</v>
      </c>
      <c r="P296" s="53">
        <f>P298+P299+P300+P310+P323</f>
        <v>25</v>
      </c>
      <c r="Q296" s="87">
        <f t="shared" si="364"/>
        <v>15.060240963855422</v>
      </c>
      <c r="R296" s="53">
        <f>R298+R299+R300+R310+R323</f>
        <v>56</v>
      </c>
      <c r="S296" s="87">
        <f t="shared" si="365"/>
        <v>33.734939759036145</v>
      </c>
      <c r="T296" s="53">
        <f>T298+T299+T300+T310+T323</f>
        <v>46</v>
      </c>
      <c r="U296" s="87">
        <f t="shared" si="366"/>
        <v>27.710843373493976</v>
      </c>
      <c r="V296" s="53">
        <f>V298+V299+V300+V310+V323</f>
        <v>39</v>
      </c>
      <c r="W296" s="87">
        <f t="shared" si="367"/>
        <v>23.493975903614459</v>
      </c>
      <c r="X296" s="387">
        <f>X298+X299+X300+X310+X323</f>
        <v>150</v>
      </c>
      <c r="Y296" s="87">
        <f t="shared" si="368"/>
        <v>90.361445783132524</v>
      </c>
      <c r="Z296" s="387"/>
      <c r="AA296" s="387"/>
      <c r="AB296" s="387">
        <f>AB298+AB299+AB300+AB310+AB323</f>
        <v>13</v>
      </c>
      <c r="AC296" s="87">
        <f>AB296*100/G296</f>
        <v>7.831325301204819</v>
      </c>
      <c r="AD296" s="387">
        <f>AD298+AD299+AD300+AD310+AD323</f>
        <v>2</v>
      </c>
      <c r="AE296" s="87">
        <f>AD296*100/G296</f>
        <v>1.2048192771084338</v>
      </c>
      <c r="AF296" s="387">
        <f>AF298+AF299+AF300+AF310+AF323</f>
        <v>1</v>
      </c>
      <c r="AG296" s="87">
        <f t="shared" si="369"/>
        <v>0.60240963855421692</v>
      </c>
      <c r="AH296" s="280"/>
      <c r="AI296" s="280"/>
      <c r="AJ296" s="387"/>
      <c r="AK296" s="87"/>
      <c r="AL296" s="387">
        <f>AL298+AL299+AL300+AL310+AL323</f>
        <v>15</v>
      </c>
      <c r="AM296" s="87">
        <f t="shared" si="370"/>
        <v>9.0361445783132535</v>
      </c>
      <c r="AN296" s="387">
        <f>AN298+AN299+AN300+AN310+AN323</f>
        <v>21</v>
      </c>
      <c r="AO296" s="87">
        <f t="shared" si="371"/>
        <v>12.650602409638553</v>
      </c>
      <c r="AP296" s="387"/>
      <c r="AQ296" s="87"/>
      <c r="AR296" s="387">
        <f>AR298+AR299+AR300+AR310+AR323</f>
        <v>130</v>
      </c>
      <c r="AS296" s="87">
        <f t="shared" si="372"/>
        <v>78.313253012048193</v>
      </c>
      <c r="AT296" s="387">
        <f>AT298+AT299+AT300+AT310+AT323</f>
        <v>3</v>
      </c>
      <c r="AU296" s="387"/>
      <c r="AV296" s="387">
        <f t="shared" ref="AV296:AW296" si="373">AV298+AV299+AV300+AV310+AV323</f>
        <v>2</v>
      </c>
      <c r="AW296" s="387">
        <f t="shared" si="373"/>
        <v>1</v>
      </c>
      <c r="AX296" s="387">
        <f>AX298+AX299+AX300+AX310+AX323</f>
        <v>83</v>
      </c>
      <c r="AY296" s="281">
        <f>AX296*100/G296</f>
        <v>50</v>
      </c>
      <c r="AZ296" s="279">
        <f>AZ298+AZ299+AZ300+AZ310+AZ323</f>
        <v>83</v>
      </c>
      <c r="BA296" s="281">
        <f>AZ296*100/G296</f>
        <v>50</v>
      </c>
    </row>
    <row r="297" spans="1:54" x14ac:dyDescent="0.2">
      <c r="A297" s="279"/>
      <c r="B297" s="54" t="s">
        <v>49</v>
      </c>
      <c r="C297" s="54">
        <v>22</v>
      </c>
      <c r="D297" s="387">
        <f>D301+D311+D324</f>
        <v>22</v>
      </c>
      <c r="E297" s="387"/>
      <c r="F297" s="387">
        <f>F301+F311+F324</f>
        <v>552</v>
      </c>
      <c r="G297" s="387">
        <f>G301+G311+G324</f>
        <v>550</v>
      </c>
      <c r="H297" s="387"/>
      <c r="I297" s="87">
        <f>H297*100/G297</f>
        <v>0</v>
      </c>
      <c r="J297" s="387">
        <f>J301+J311+J324</f>
        <v>550</v>
      </c>
      <c r="K297" s="87">
        <v>100</v>
      </c>
      <c r="L297" s="387">
        <f>L301+L311+L324</f>
        <v>319</v>
      </c>
      <c r="M297" s="87">
        <f t="shared" si="362"/>
        <v>58</v>
      </c>
      <c r="N297" s="387">
        <f>N301+N311+N324</f>
        <v>231</v>
      </c>
      <c r="O297" s="87">
        <f t="shared" si="363"/>
        <v>42</v>
      </c>
      <c r="P297" s="387">
        <f>P301+P311+P324</f>
        <v>81</v>
      </c>
      <c r="Q297" s="87">
        <f t="shared" si="364"/>
        <v>14.727272727272727</v>
      </c>
      <c r="R297" s="387">
        <f>R301+R311+R324</f>
        <v>185</v>
      </c>
      <c r="S297" s="87">
        <f t="shared" si="365"/>
        <v>33.636363636363633</v>
      </c>
      <c r="T297" s="387">
        <f>T301+T311+T324</f>
        <v>155</v>
      </c>
      <c r="U297" s="87">
        <f t="shared" si="366"/>
        <v>28.181818181818183</v>
      </c>
      <c r="V297" s="387">
        <f>V301+V311+V324</f>
        <v>129</v>
      </c>
      <c r="W297" s="87">
        <f t="shared" si="367"/>
        <v>23.454545454545453</v>
      </c>
      <c r="X297" s="387">
        <f>X301+X311+X324</f>
        <v>467</v>
      </c>
      <c r="Y297" s="87">
        <f t="shared" si="368"/>
        <v>84.909090909090907</v>
      </c>
      <c r="Z297" s="387"/>
      <c r="AA297" s="387"/>
      <c r="AB297" s="387">
        <f>AB301+AB311+AB324</f>
        <v>48</v>
      </c>
      <c r="AC297" s="87">
        <f>AB297*100/G297</f>
        <v>8.7272727272727266</v>
      </c>
      <c r="AD297" s="387">
        <f>AD301+AD311+AD324</f>
        <v>34</v>
      </c>
      <c r="AE297" s="87">
        <f>AD297*100/G297</f>
        <v>6.1818181818181817</v>
      </c>
      <c r="AF297" s="387"/>
      <c r="AG297" s="87"/>
      <c r="AH297" s="280"/>
      <c r="AI297" s="280"/>
      <c r="AJ297" s="387">
        <f>AJ301+AJ311+AJ324</f>
        <v>2</v>
      </c>
      <c r="AK297" s="87">
        <f>AJ297*100/G297</f>
        <v>0.36363636363636365</v>
      </c>
      <c r="AL297" s="387">
        <f>AL301+AL311+AL324</f>
        <v>171</v>
      </c>
      <c r="AM297" s="87">
        <f t="shared" si="370"/>
        <v>31.09090909090909</v>
      </c>
      <c r="AN297" s="387">
        <f>AN301+AN311+AN324</f>
        <v>69</v>
      </c>
      <c r="AO297" s="87">
        <f t="shared" si="371"/>
        <v>12.545454545454545</v>
      </c>
      <c r="AP297" s="387"/>
      <c r="AQ297" s="87"/>
      <c r="AR297" s="387">
        <f>AR301+AR311+AR324</f>
        <v>310</v>
      </c>
      <c r="AS297" s="87">
        <f t="shared" si="372"/>
        <v>56.363636363636367</v>
      </c>
      <c r="AT297" s="387">
        <f>AT301+AT311+AT324</f>
        <v>7</v>
      </c>
      <c r="AU297" s="387">
        <f t="shared" ref="AU297:AW297" si="374">AU301+AU311+AU324</f>
        <v>2</v>
      </c>
      <c r="AV297" s="387">
        <f t="shared" si="374"/>
        <v>2</v>
      </c>
      <c r="AW297" s="387">
        <f t="shared" si="374"/>
        <v>3</v>
      </c>
      <c r="AX297" s="279">
        <f>AX301+AX311+AX324</f>
        <v>288</v>
      </c>
      <c r="AY297" s="281">
        <f>AX297*100/J297</f>
        <v>52.363636363636367</v>
      </c>
      <c r="AZ297" s="279">
        <f>AZ301+AZ311+AZ324</f>
        <v>262</v>
      </c>
      <c r="BA297" s="281">
        <f>AZ297*100/J297</f>
        <v>47.636363636363633</v>
      </c>
    </row>
    <row r="298" spans="1:54" ht="25.5" x14ac:dyDescent="0.2">
      <c r="A298" s="159">
        <v>1</v>
      </c>
      <c r="B298" s="263" t="s">
        <v>338</v>
      </c>
      <c r="C298" s="37" t="s">
        <v>339</v>
      </c>
      <c r="D298" s="218"/>
      <c r="E298" s="20">
        <v>1</v>
      </c>
      <c r="F298" s="33">
        <v>31</v>
      </c>
      <c r="G298" s="33">
        <v>31</v>
      </c>
      <c r="H298" s="43">
        <v>31</v>
      </c>
      <c r="I298" s="21">
        <v>100</v>
      </c>
      <c r="J298" s="43"/>
      <c r="K298" s="21"/>
      <c r="L298" s="43">
        <v>21</v>
      </c>
      <c r="M298" s="388">
        <f t="shared" si="362"/>
        <v>67.741935483870961</v>
      </c>
      <c r="N298" s="43">
        <v>10</v>
      </c>
      <c r="O298" s="389">
        <f t="shared" si="363"/>
        <v>32.258064516129032</v>
      </c>
      <c r="P298" s="43">
        <v>6</v>
      </c>
      <c r="Q298" s="388">
        <f t="shared" si="364"/>
        <v>19.35483870967742</v>
      </c>
      <c r="R298" s="43">
        <v>11</v>
      </c>
      <c r="S298" s="388">
        <f t="shared" si="365"/>
        <v>35.483870967741936</v>
      </c>
      <c r="T298" s="43">
        <v>9</v>
      </c>
      <c r="U298" s="388">
        <f t="shared" si="366"/>
        <v>29.032258064516128</v>
      </c>
      <c r="V298" s="43">
        <v>5</v>
      </c>
      <c r="W298" s="388">
        <f t="shared" si="367"/>
        <v>16.129032258064516</v>
      </c>
      <c r="X298" s="43">
        <v>31</v>
      </c>
      <c r="Y298" s="388">
        <f t="shared" si="368"/>
        <v>100</v>
      </c>
      <c r="Z298" s="43"/>
      <c r="AA298" s="43"/>
      <c r="AB298" s="43"/>
      <c r="AC298" s="388"/>
      <c r="AD298" s="43"/>
      <c r="AE298" s="388"/>
      <c r="AF298" s="43"/>
      <c r="AG298" s="388"/>
      <c r="AH298" s="43"/>
      <c r="AI298" s="43"/>
      <c r="AJ298" s="43"/>
      <c r="AK298" s="388"/>
      <c r="AL298" s="32">
        <v>1</v>
      </c>
      <c r="AM298" s="388">
        <f t="shared" si="370"/>
        <v>3.225806451612903</v>
      </c>
      <c r="AN298" s="32">
        <v>5</v>
      </c>
      <c r="AO298" s="388">
        <f t="shared" si="371"/>
        <v>16.129032258064516</v>
      </c>
      <c r="AP298" s="32">
        <v>0</v>
      </c>
      <c r="AQ298" s="388">
        <f>AP298*100/G298</f>
        <v>0</v>
      </c>
      <c r="AR298" s="43">
        <v>25</v>
      </c>
      <c r="AS298" s="388">
        <f t="shared" si="372"/>
        <v>80.645161290322577</v>
      </c>
      <c r="AT298" s="43">
        <v>1</v>
      </c>
      <c r="AU298" s="43"/>
      <c r="AV298" s="43">
        <v>1</v>
      </c>
      <c r="AW298" s="145"/>
      <c r="AX298" s="43">
        <v>17</v>
      </c>
      <c r="AY298" s="38">
        <f>AX298*100/G298</f>
        <v>54.838709677419352</v>
      </c>
      <c r="AZ298" s="43">
        <v>14</v>
      </c>
      <c r="BA298" s="38">
        <f>AZ298*100/G298</f>
        <v>45.161290322580648</v>
      </c>
      <c r="BB298" s="269"/>
    </row>
    <row r="299" spans="1:54" ht="25.5" x14ac:dyDescent="0.2">
      <c r="A299" s="32">
        <v>2</v>
      </c>
      <c r="B299" s="160" t="s">
        <v>340</v>
      </c>
      <c r="C299" s="37" t="s">
        <v>341</v>
      </c>
      <c r="D299" s="218"/>
      <c r="E299" s="20">
        <v>1</v>
      </c>
      <c r="F299" s="33">
        <v>31</v>
      </c>
      <c r="G299" s="33">
        <v>31</v>
      </c>
      <c r="H299" s="33">
        <v>31</v>
      </c>
      <c r="I299" s="27">
        <v>100</v>
      </c>
      <c r="J299" s="33"/>
      <c r="K299" s="27"/>
      <c r="L299" s="33">
        <v>22</v>
      </c>
      <c r="M299" s="27">
        <f t="shared" si="362"/>
        <v>70.967741935483872</v>
      </c>
      <c r="N299" s="33">
        <v>9</v>
      </c>
      <c r="O299" s="27">
        <f t="shared" si="363"/>
        <v>29.032258064516128</v>
      </c>
      <c r="P299" s="33">
        <v>1</v>
      </c>
      <c r="Q299" s="27">
        <f t="shared" si="364"/>
        <v>3.225806451612903</v>
      </c>
      <c r="R299" s="33">
        <v>10</v>
      </c>
      <c r="S299" s="27">
        <f t="shared" si="365"/>
        <v>32.258064516129032</v>
      </c>
      <c r="T299" s="33">
        <v>6</v>
      </c>
      <c r="U299" s="27">
        <f t="shared" si="366"/>
        <v>19.35483870967742</v>
      </c>
      <c r="V299" s="33">
        <v>14</v>
      </c>
      <c r="W299" s="27">
        <f t="shared" si="367"/>
        <v>45.161290322580648</v>
      </c>
      <c r="X299" s="33">
        <v>30</v>
      </c>
      <c r="Y299" s="27">
        <f t="shared" si="368"/>
        <v>96.774193548387103</v>
      </c>
      <c r="Z299" s="33"/>
      <c r="AA299" s="33"/>
      <c r="AB299" s="33"/>
      <c r="AC299" s="27"/>
      <c r="AD299" s="33">
        <v>1</v>
      </c>
      <c r="AE299" s="27">
        <f t="shared" ref="AE299" si="375">AD299*100/G299</f>
        <v>3.225806451612903</v>
      </c>
      <c r="AF299" s="33"/>
      <c r="AG299" s="27"/>
      <c r="AH299" s="33"/>
      <c r="AI299" s="33"/>
      <c r="AJ299" s="33"/>
      <c r="AK299" s="27"/>
      <c r="AL299" s="33"/>
      <c r="AM299" s="27">
        <f t="shared" si="370"/>
        <v>0</v>
      </c>
      <c r="AN299" s="33">
        <v>8</v>
      </c>
      <c r="AO299" s="27">
        <f t="shared" si="371"/>
        <v>25.806451612903224</v>
      </c>
      <c r="AP299" s="33"/>
      <c r="AQ299" s="27"/>
      <c r="AR299" s="33">
        <v>23</v>
      </c>
      <c r="AS299" s="27">
        <f t="shared" si="372"/>
        <v>74.193548387096769</v>
      </c>
      <c r="AT299" s="4"/>
      <c r="AU299" s="158"/>
      <c r="AV299" s="158"/>
      <c r="AW299" s="158"/>
      <c r="AX299" s="43">
        <v>12</v>
      </c>
      <c r="AY299" s="29">
        <f t="shared" ref="AY299" si="376">AX299*100/G299</f>
        <v>38.70967741935484</v>
      </c>
      <c r="AZ299" s="43">
        <v>19</v>
      </c>
      <c r="BA299" s="29">
        <f t="shared" ref="BA299" si="377">AZ299*100/G299</f>
        <v>61.29032258064516</v>
      </c>
      <c r="BB299" s="269"/>
    </row>
    <row r="300" spans="1:54" ht="25.5" x14ac:dyDescent="0.2">
      <c r="A300" s="32">
        <v>3</v>
      </c>
      <c r="B300" s="160" t="s">
        <v>342</v>
      </c>
      <c r="C300" s="37" t="s">
        <v>343</v>
      </c>
      <c r="D300" s="218"/>
      <c r="E300" s="20">
        <v>1</v>
      </c>
      <c r="F300" s="32">
        <v>31</v>
      </c>
      <c r="G300" s="32">
        <v>31</v>
      </c>
      <c r="H300" s="20">
        <v>31</v>
      </c>
      <c r="I300" s="27">
        <v>100</v>
      </c>
      <c r="J300" s="33"/>
      <c r="K300" s="27"/>
      <c r="L300" s="40">
        <v>21</v>
      </c>
      <c r="M300" s="27">
        <f t="shared" si="362"/>
        <v>67.741935483870961</v>
      </c>
      <c r="N300" s="40">
        <v>10</v>
      </c>
      <c r="O300" s="27">
        <f t="shared" si="363"/>
        <v>32.258064516129032</v>
      </c>
      <c r="P300" s="40">
        <v>7</v>
      </c>
      <c r="Q300" s="27">
        <f t="shared" si="364"/>
        <v>22.580645161290324</v>
      </c>
      <c r="R300" s="40">
        <v>6</v>
      </c>
      <c r="S300" s="27">
        <f t="shared" si="365"/>
        <v>19.35483870967742</v>
      </c>
      <c r="T300" s="390">
        <v>12</v>
      </c>
      <c r="U300" s="27">
        <f t="shared" si="366"/>
        <v>38.70967741935484</v>
      </c>
      <c r="V300" s="390">
        <v>6</v>
      </c>
      <c r="W300" s="27">
        <f t="shared" si="367"/>
        <v>19.35483870967742</v>
      </c>
      <c r="X300" s="40">
        <v>28</v>
      </c>
      <c r="Y300" s="27">
        <f t="shared" si="368"/>
        <v>90.322580645161295</v>
      </c>
      <c r="Z300" s="40"/>
      <c r="AA300" s="27"/>
      <c r="AB300" s="40">
        <v>2</v>
      </c>
      <c r="AC300" s="27">
        <f t="shared" ref="AC300" si="378">AB300*100/G300</f>
        <v>6.4516129032258061</v>
      </c>
      <c r="AD300" s="40"/>
      <c r="AE300" s="27"/>
      <c r="AF300" s="40">
        <v>1</v>
      </c>
      <c r="AG300" s="27">
        <f t="shared" ref="AG300" si="379">AF300*100/G300</f>
        <v>3.225806451612903</v>
      </c>
      <c r="AH300" s="33"/>
      <c r="AI300" s="27"/>
      <c r="AJ300" s="40"/>
      <c r="AK300" s="27"/>
      <c r="AL300" s="40">
        <v>2</v>
      </c>
      <c r="AM300" s="27">
        <f t="shared" si="370"/>
        <v>6.4516129032258061</v>
      </c>
      <c r="AN300" s="40"/>
      <c r="AO300" s="27"/>
      <c r="AP300" s="40"/>
      <c r="AQ300" s="27"/>
      <c r="AR300" s="40">
        <v>29</v>
      </c>
      <c r="AS300" s="27">
        <f t="shared" si="372"/>
        <v>93.548387096774192</v>
      </c>
      <c r="AT300" s="67">
        <v>1</v>
      </c>
      <c r="AU300" s="67"/>
      <c r="AV300" s="67">
        <v>1</v>
      </c>
      <c r="AW300" s="67"/>
      <c r="AX300" s="67">
        <v>17</v>
      </c>
      <c r="AY300" s="391">
        <f>AX300*100/G300</f>
        <v>54.838709677419352</v>
      </c>
      <c r="AZ300" s="67">
        <v>14</v>
      </c>
      <c r="BA300" s="29">
        <f>AZ300*100/G300</f>
        <v>45.161290322580648</v>
      </c>
    </row>
    <row r="301" spans="1:54" x14ac:dyDescent="0.2">
      <c r="A301" s="6"/>
      <c r="B301" s="36" t="s">
        <v>49</v>
      </c>
      <c r="C301" s="36">
        <v>7</v>
      </c>
      <c r="D301" s="17">
        <f>D302+D303+D304+D305+D306+D307+D308</f>
        <v>7</v>
      </c>
      <c r="E301" s="17"/>
      <c r="F301" s="17">
        <f>F302+F303+F304+F305+F306+F307+F308</f>
        <v>167</v>
      </c>
      <c r="G301" s="17">
        <f>G302+G303+G304+G305+G306+G307+G308</f>
        <v>166</v>
      </c>
      <c r="H301" s="17"/>
      <c r="I301" s="28"/>
      <c r="J301" s="17">
        <f>J302+J303+J304+J305+J306+J307+J308</f>
        <v>166</v>
      </c>
      <c r="K301" s="28">
        <v>100</v>
      </c>
      <c r="L301" s="17">
        <f>L302+L303+L304+L305+L306+L307+L308</f>
        <v>102</v>
      </c>
      <c r="M301" s="28">
        <f t="shared" si="362"/>
        <v>61.445783132530117</v>
      </c>
      <c r="N301" s="17">
        <f>N302+N303+N304+N305+N306+N307+N308</f>
        <v>64</v>
      </c>
      <c r="O301" s="28">
        <f t="shared" si="363"/>
        <v>38.554216867469883</v>
      </c>
      <c r="P301" s="17">
        <f t="shared" ref="P301:AZ301" si="380">P302+P303+P304+P305+P306+P307+P308</f>
        <v>25</v>
      </c>
      <c r="Q301" s="28">
        <f t="shared" si="364"/>
        <v>15.060240963855422</v>
      </c>
      <c r="R301" s="17">
        <f t="shared" si="380"/>
        <v>45</v>
      </c>
      <c r="S301" s="28">
        <f t="shared" si="365"/>
        <v>27.108433734939759</v>
      </c>
      <c r="T301" s="17">
        <f t="shared" si="380"/>
        <v>48</v>
      </c>
      <c r="U301" s="28">
        <f t="shared" si="366"/>
        <v>28.91566265060241</v>
      </c>
      <c r="V301" s="17">
        <f t="shared" si="380"/>
        <v>48</v>
      </c>
      <c r="W301" s="28">
        <f t="shared" si="367"/>
        <v>28.91566265060241</v>
      </c>
      <c r="X301" s="17">
        <f t="shared" si="380"/>
        <v>166</v>
      </c>
      <c r="Y301" s="28">
        <f t="shared" si="368"/>
        <v>100</v>
      </c>
      <c r="Z301" s="17"/>
      <c r="AA301" s="17"/>
      <c r="AB301" s="17"/>
      <c r="AC301" s="28"/>
      <c r="AD301" s="17"/>
      <c r="AE301" s="28"/>
      <c r="AF301" s="17"/>
      <c r="AG301" s="17"/>
      <c r="AH301" s="17"/>
      <c r="AI301" s="17"/>
      <c r="AJ301" s="17"/>
      <c r="AK301" s="28"/>
      <c r="AL301" s="17">
        <f t="shared" si="380"/>
        <v>53</v>
      </c>
      <c r="AM301" s="28">
        <f t="shared" si="370"/>
        <v>31.927710843373493</v>
      </c>
      <c r="AN301" s="17">
        <f t="shared" si="380"/>
        <v>21</v>
      </c>
      <c r="AO301" s="28">
        <f t="shared" si="371"/>
        <v>12.650602409638553</v>
      </c>
      <c r="AP301" s="17"/>
      <c r="AQ301" s="28"/>
      <c r="AR301" s="17">
        <f t="shared" si="380"/>
        <v>92</v>
      </c>
      <c r="AS301" s="28">
        <f t="shared" si="372"/>
        <v>55.421686746987952</v>
      </c>
      <c r="AT301" s="17"/>
      <c r="AU301" s="17"/>
      <c r="AV301" s="17"/>
      <c r="AW301" s="17"/>
      <c r="AX301" s="17">
        <f t="shared" si="380"/>
        <v>80</v>
      </c>
      <c r="AY301" s="41">
        <f t="shared" ref="AY301:AY308" si="381">AX301*100/G301</f>
        <v>48.192771084337352</v>
      </c>
      <c r="AZ301" s="17">
        <f t="shared" si="380"/>
        <v>86</v>
      </c>
      <c r="BA301" s="41">
        <f t="shared" ref="BA301:BA308" si="382">AZ301*100/G301</f>
        <v>51.807228915662648</v>
      </c>
      <c r="BB301" s="392"/>
    </row>
    <row r="302" spans="1:54" x14ac:dyDescent="0.2">
      <c r="A302" s="43">
        <v>1</v>
      </c>
      <c r="B302" s="198" t="s">
        <v>344</v>
      </c>
      <c r="C302" s="37" t="s">
        <v>345</v>
      </c>
      <c r="D302" s="218">
        <v>1</v>
      </c>
      <c r="E302" s="218"/>
      <c r="F302" s="20">
        <v>21</v>
      </c>
      <c r="G302" s="20">
        <v>21</v>
      </c>
      <c r="H302" s="20"/>
      <c r="I302" s="20"/>
      <c r="J302" s="20">
        <v>21</v>
      </c>
      <c r="K302" s="20">
        <f>J302*100/G302</f>
        <v>100</v>
      </c>
      <c r="L302" s="7">
        <v>12</v>
      </c>
      <c r="M302" s="27">
        <f>L302*100/J302</f>
        <v>57.142857142857146</v>
      </c>
      <c r="N302" s="7">
        <v>9</v>
      </c>
      <c r="O302" s="21">
        <f>N302*100/J302</f>
        <v>42.857142857142854</v>
      </c>
      <c r="P302" s="7">
        <v>6</v>
      </c>
      <c r="Q302" s="27">
        <f>P302*100/J302</f>
        <v>28.571428571428573</v>
      </c>
      <c r="R302" s="7">
        <v>4</v>
      </c>
      <c r="S302" s="27">
        <f>R302*100/J302</f>
        <v>19.047619047619047</v>
      </c>
      <c r="T302" s="7">
        <v>5</v>
      </c>
      <c r="U302" s="27">
        <f>T302*100/J302</f>
        <v>23.80952380952381</v>
      </c>
      <c r="V302" s="7">
        <v>6</v>
      </c>
      <c r="W302" s="27">
        <f>V302*100/J302</f>
        <v>28.571428571428573</v>
      </c>
      <c r="X302" s="7">
        <v>21</v>
      </c>
      <c r="Y302" s="27">
        <f>X302*100/J302</f>
        <v>100</v>
      </c>
      <c r="Z302" s="7">
        <v>0</v>
      </c>
      <c r="AA302" s="7">
        <v>0</v>
      </c>
      <c r="AB302" s="7">
        <v>0</v>
      </c>
      <c r="AC302" s="7">
        <v>0</v>
      </c>
      <c r="AD302" s="7">
        <v>0</v>
      </c>
      <c r="AE302" s="7">
        <v>0</v>
      </c>
      <c r="AF302" s="7">
        <v>0</v>
      </c>
      <c r="AG302" s="7">
        <v>0</v>
      </c>
      <c r="AH302" s="7">
        <v>0</v>
      </c>
      <c r="AI302" s="7">
        <v>0</v>
      </c>
      <c r="AJ302" s="7">
        <v>0</v>
      </c>
      <c r="AK302" s="27">
        <f>AJ302*100/J302</f>
        <v>0</v>
      </c>
      <c r="AL302" s="7">
        <v>6</v>
      </c>
      <c r="AM302" s="27">
        <f>AL302*100/J302</f>
        <v>28.571428571428573</v>
      </c>
      <c r="AN302" s="7">
        <v>2</v>
      </c>
      <c r="AO302" s="27">
        <v>0</v>
      </c>
      <c r="AP302" s="7">
        <v>0</v>
      </c>
      <c r="AQ302" s="21">
        <f>AP302*100/J302</f>
        <v>0</v>
      </c>
      <c r="AR302" s="7">
        <v>13</v>
      </c>
      <c r="AS302" s="388">
        <f t="shared" si="372"/>
        <v>61.904761904761905</v>
      </c>
      <c r="AT302" s="146"/>
      <c r="AU302" s="146"/>
      <c r="AV302" s="146"/>
      <c r="AW302" s="153"/>
      <c r="AX302" s="146">
        <v>9</v>
      </c>
      <c r="AY302" s="165">
        <v>42.857142857142854</v>
      </c>
      <c r="AZ302" s="146">
        <v>12</v>
      </c>
      <c r="BA302" s="165">
        <v>57.142857142857146</v>
      </c>
      <c r="BB302" s="392"/>
    </row>
    <row r="303" spans="1:54" x14ac:dyDescent="0.2">
      <c r="A303" s="43">
        <v>2</v>
      </c>
      <c r="B303" s="198"/>
      <c r="C303" s="37" t="s">
        <v>346</v>
      </c>
      <c r="D303" s="218">
        <v>1</v>
      </c>
      <c r="E303" s="218"/>
      <c r="F303" s="7">
        <v>21</v>
      </c>
      <c r="G303" s="7">
        <v>20</v>
      </c>
      <c r="H303" s="7"/>
      <c r="I303" s="20"/>
      <c r="J303" s="7">
        <v>20</v>
      </c>
      <c r="K303" s="20">
        <f t="shared" ref="K303:K308" si="383">J303*100/G303</f>
        <v>100</v>
      </c>
      <c r="L303" s="7">
        <v>14</v>
      </c>
      <c r="M303" s="27">
        <f t="shared" ref="M303:M308" si="384">L303*100/J303</f>
        <v>70</v>
      </c>
      <c r="N303" s="7">
        <v>6</v>
      </c>
      <c r="O303" s="21">
        <f t="shared" ref="O303:O308" si="385">N303*100/J303</f>
        <v>30</v>
      </c>
      <c r="P303" s="7">
        <v>0</v>
      </c>
      <c r="Q303" s="27">
        <f t="shared" ref="Q303:Q308" si="386">P303*100/J303</f>
        <v>0</v>
      </c>
      <c r="R303" s="7">
        <v>5</v>
      </c>
      <c r="S303" s="27">
        <f t="shared" ref="S303:S308" si="387">R303*100/J303</f>
        <v>25</v>
      </c>
      <c r="T303" s="7">
        <v>9</v>
      </c>
      <c r="U303" s="27">
        <f t="shared" ref="U303:U308" si="388">T303*100/J303</f>
        <v>45</v>
      </c>
      <c r="V303" s="7">
        <v>6</v>
      </c>
      <c r="W303" s="27">
        <f t="shared" ref="W303:W308" si="389">V303*100/J303</f>
        <v>30</v>
      </c>
      <c r="X303" s="7">
        <v>20</v>
      </c>
      <c r="Y303" s="27">
        <f t="shared" ref="Y303:Y308" si="390">X303*100/J303</f>
        <v>100</v>
      </c>
      <c r="Z303" s="7">
        <v>0</v>
      </c>
      <c r="AA303" s="7">
        <v>0</v>
      </c>
      <c r="AB303" s="7">
        <v>0</v>
      </c>
      <c r="AC303" s="7">
        <v>0</v>
      </c>
      <c r="AD303" s="7">
        <v>0</v>
      </c>
      <c r="AE303" s="7">
        <v>0</v>
      </c>
      <c r="AF303" s="7">
        <v>0</v>
      </c>
      <c r="AG303" s="7">
        <v>0</v>
      </c>
      <c r="AH303" s="7">
        <v>0</v>
      </c>
      <c r="AI303" s="7">
        <v>0</v>
      </c>
      <c r="AJ303" s="7">
        <v>0</v>
      </c>
      <c r="AK303" s="27">
        <f t="shared" ref="AK303:AK308" si="391">AJ303*100/J303</f>
        <v>0</v>
      </c>
      <c r="AL303" s="7">
        <v>8</v>
      </c>
      <c r="AM303" s="27">
        <f t="shared" ref="AM303:AM308" si="392">AL303*100/J303</f>
        <v>40</v>
      </c>
      <c r="AN303" s="7">
        <v>3</v>
      </c>
      <c r="AO303" s="27">
        <v>0</v>
      </c>
      <c r="AP303" s="7">
        <v>0</v>
      </c>
      <c r="AQ303" s="21">
        <f t="shared" ref="AQ303:AQ308" si="393">AP303*100/J303</f>
        <v>0</v>
      </c>
      <c r="AR303" s="7">
        <v>9</v>
      </c>
      <c r="AS303" s="388">
        <f t="shared" si="372"/>
        <v>45</v>
      </c>
      <c r="AT303" s="146"/>
      <c r="AU303" s="146"/>
      <c r="AV303" s="146"/>
      <c r="AW303" s="153"/>
      <c r="AX303" s="146">
        <v>14</v>
      </c>
      <c r="AY303" s="165">
        <v>71.428571428571431</v>
      </c>
      <c r="AZ303" s="146">
        <v>6</v>
      </c>
      <c r="BA303" s="165">
        <v>28.571428571428573</v>
      </c>
      <c r="BB303" s="392"/>
    </row>
    <row r="304" spans="1:54" x14ac:dyDescent="0.2">
      <c r="A304" s="43">
        <v>3</v>
      </c>
      <c r="B304" s="198"/>
      <c r="C304" s="37" t="s">
        <v>387</v>
      </c>
      <c r="D304" s="218">
        <v>1</v>
      </c>
      <c r="E304" s="218"/>
      <c r="F304" s="7">
        <v>21</v>
      </c>
      <c r="G304" s="7">
        <v>21</v>
      </c>
      <c r="H304" s="7"/>
      <c r="I304" s="20"/>
      <c r="J304" s="7">
        <v>21</v>
      </c>
      <c r="K304" s="20">
        <f t="shared" si="383"/>
        <v>100</v>
      </c>
      <c r="L304" s="7">
        <v>13</v>
      </c>
      <c r="M304" s="27">
        <f t="shared" si="384"/>
        <v>61.904761904761905</v>
      </c>
      <c r="N304" s="7">
        <v>8</v>
      </c>
      <c r="O304" s="21">
        <f t="shared" si="385"/>
        <v>38.095238095238095</v>
      </c>
      <c r="P304" s="7">
        <v>8</v>
      </c>
      <c r="Q304" s="27">
        <f t="shared" si="386"/>
        <v>38.095238095238095</v>
      </c>
      <c r="R304" s="7">
        <v>5</v>
      </c>
      <c r="S304" s="27">
        <f t="shared" si="387"/>
        <v>23.80952380952381</v>
      </c>
      <c r="T304" s="7">
        <v>4</v>
      </c>
      <c r="U304" s="27">
        <f t="shared" si="388"/>
        <v>19.047619047619047</v>
      </c>
      <c r="V304" s="7">
        <v>4</v>
      </c>
      <c r="W304" s="27">
        <f t="shared" si="389"/>
        <v>19.047619047619047</v>
      </c>
      <c r="X304" s="7">
        <v>21</v>
      </c>
      <c r="Y304" s="27">
        <f t="shared" si="390"/>
        <v>100</v>
      </c>
      <c r="Z304" s="7">
        <v>0</v>
      </c>
      <c r="AA304" s="7">
        <v>0</v>
      </c>
      <c r="AB304" s="7">
        <v>0</v>
      </c>
      <c r="AC304" s="7">
        <v>0</v>
      </c>
      <c r="AD304" s="7">
        <v>0</v>
      </c>
      <c r="AE304" s="7">
        <v>0</v>
      </c>
      <c r="AF304" s="7">
        <v>0</v>
      </c>
      <c r="AG304" s="7">
        <v>0</v>
      </c>
      <c r="AH304" s="7">
        <v>0</v>
      </c>
      <c r="AI304" s="7">
        <v>0</v>
      </c>
      <c r="AJ304" s="7">
        <v>0</v>
      </c>
      <c r="AK304" s="27">
        <f t="shared" si="391"/>
        <v>0</v>
      </c>
      <c r="AL304" s="7">
        <v>10</v>
      </c>
      <c r="AM304" s="27">
        <f t="shared" si="392"/>
        <v>47.61904761904762</v>
      </c>
      <c r="AN304" s="7">
        <v>4</v>
      </c>
      <c r="AO304" s="27">
        <v>0</v>
      </c>
      <c r="AP304" s="7">
        <v>0</v>
      </c>
      <c r="AQ304" s="21">
        <f t="shared" si="393"/>
        <v>0</v>
      </c>
      <c r="AR304" s="7">
        <v>7</v>
      </c>
      <c r="AS304" s="388">
        <f t="shared" si="372"/>
        <v>33.333333333333336</v>
      </c>
      <c r="AT304" s="146"/>
      <c r="AU304" s="146"/>
      <c r="AV304" s="146"/>
      <c r="AW304" s="153"/>
      <c r="AX304" s="146">
        <v>10</v>
      </c>
      <c r="AY304" s="165">
        <v>47.61904761904762</v>
      </c>
      <c r="AZ304" s="146">
        <v>11</v>
      </c>
      <c r="BA304" s="165">
        <v>52.38095238095238</v>
      </c>
      <c r="BB304" s="392"/>
    </row>
    <row r="305" spans="1:54" x14ac:dyDescent="0.2">
      <c r="A305" s="43">
        <v>4</v>
      </c>
      <c r="B305" s="198"/>
      <c r="C305" s="37" t="s">
        <v>347</v>
      </c>
      <c r="D305" s="218">
        <v>1</v>
      </c>
      <c r="E305" s="7"/>
      <c r="F305" s="7">
        <v>31</v>
      </c>
      <c r="G305" s="7">
        <v>31</v>
      </c>
      <c r="H305" s="7"/>
      <c r="I305" s="20"/>
      <c r="J305" s="7">
        <v>31</v>
      </c>
      <c r="K305" s="20">
        <f t="shared" si="383"/>
        <v>100</v>
      </c>
      <c r="L305" s="7">
        <v>19</v>
      </c>
      <c r="M305" s="27">
        <f t="shared" si="384"/>
        <v>61.29032258064516</v>
      </c>
      <c r="N305" s="7">
        <v>12</v>
      </c>
      <c r="O305" s="21">
        <f t="shared" si="385"/>
        <v>38.70967741935484</v>
      </c>
      <c r="P305" s="7">
        <v>6</v>
      </c>
      <c r="Q305" s="27">
        <f t="shared" si="386"/>
        <v>19.35483870967742</v>
      </c>
      <c r="R305" s="7">
        <v>12</v>
      </c>
      <c r="S305" s="27">
        <f t="shared" si="387"/>
        <v>38.70967741935484</v>
      </c>
      <c r="T305" s="7">
        <v>9</v>
      </c>
      <c r="U305" s="27">
        <f t="shared" si="388"/>
        <v>29.032258064516128</v>
      </c>
      <c r="V305" s="7">
        <v>4</v>
      </c>
      <c r="W305" s="27">
        <f t="shared" si="389"/>
        <v>12.903225806451612</v>
      </c>
      <c r="X305" s="7">
        <v>31</v>
      </c>
      <c r="Y305" s="27">
        <f t="shared" si="390"/>
        <v>100</v>
      </c>
      <c r="Z305" s="7">
        <v>0</v>
      </c>
      <c r="AA305" s="7">
        <v>0</v>
      </c>
      <c r="AB305" s="7">
        <v>0</v>
      </c>
      <c r="AC305" s="7">
        <v>0</v>
      </c>
      <c r="AD305" s="7">
        <v>0</v>
      </c>
      <c r="AE305" s="7">
        <v>0</v>
      </c>
      <c r="AF305" s="7">
        <v>0</v>
      </c>
      <c r="AG305" s="7">
        <v>0</v>
      </c>
      <c r="AH305" s="7">
        <v>0</v>
      </c>
      <c r="AI305" s="7">
        <v>0</v>
      </c>
      <c r="AJ305" s="7">
        <v>0</v>
      </c>
      <c r="AK305" s="27">
        <f t="shared" si="391"/>
        <v>0</v>
      </c>
      <c r="AL305" s="7">
        <v>8</v>
      </c>
      <c r="AM305" s="27">
        <f t="shared" si="392"/>
        <v>25.806451612903224</v>
      </c>
      <c r="AN305" s="7">
        <v>3</v>
      </c>
      <c r="AO305" s="27">
        <v>0</v>
      </c>
      <c r="AP305" s="7">
        <v>0</v>
      </c>
      <c r="AQ305" s="21">
        <f t="shared" si="393"/>
        <v>0</v>
      </c>
      <c r="AR305" s="7">
        <v>20</v>
      </c>
      <c r="AS305" s="388">
        <f t="shared" si="372"/>
        <v>64.516129032258064</v>
      </c>
      <c r="AT305" s="146"/>
      <c r="AU305" s="146"/>
      <c r="AV305" s="146"/>
      <c r="AW305" s="153"/>
      <c r="AX305" s="146">
        <v>11</v>
      </c>
      <c r="AY305" s="165">
        <v>35.483870967741936</v>
      </c>
      <c r="AZ305" s="146">
        <v>20</v>
      </c>
      <c r="BA305" s="165">
        <v>64.516129032258064</v>
      </c>
      <c r="BB305" s="392"/>
    </row>
    <row r="306" spans="1:54" x14ac:dyDescent="0.2">
      <c r="A306" s="43">
        <v>5</v>
      </c>
      <c r="B306" s="198"/>
      <c r="C306" s="37" t="s">
        <v>388</v>
      </c>
      <c r="D306" s="218">
        <v>1</v>
      </c>
      <c r="E306" s="7"/>
      <c r="F306" s="7">
        <v>21</v>
      </c>
      <c r="G306" s="7">
        <v>21</v>
      </c>
      <c r="H306" s="7"/>
      <c r="I306" s="20"/>
      <c r="J306" s="7">
        <v>21</v>
      </c>
      <c r="K306" s="20">
        <f t="shared" si="383"/>
        <v>100</v>
      </c>
      <c r="L306" s="7">
        <v>12</v>
      </c>
      <c r="M306" s="27">
        <f t="shared" si="384"/>
        <v>57.142857142857146</v>
      </c>
      <c r="N306" s="7">
        <v>9</v>
      </c>
      <c r="O306" s="21">
        <f t="shared" si="385"/>
        <v>42.857142857142854</v>
      </c>
      <c r="P306" s="7">
        <v>3</v>
      </c>
      <c r="Q306" s="27">
        <f t="shared" si="386"/>
        <v>14.285714285714286</v>
      </c>
      <c r="R306" s="7">
        <v>4</v>
      </c>
      <c r="S306" s="27">
        <f t="shared" si="387"/>
        <v>19.047619047619047</v>
      </c>
      <c r="T306" s="7">
        <v>6</v>
      </c>
      <c r="U306" s="27">
        <f t="shared" si="388"/>
        <v>28.571428571428573</v>
      </c>
      <c r="V306" s="7">
        <v>8</v>
      </c>
      <c r="W306" s="27">
        <f t="shared" si="389"/>
        <v>38.095238095238095</v>
      </c>
      <c r="X306" s="7">
        <v>21</v>
      </c>
      <c r="Y306" s="27">
        <f t="shared" si="390"/>
        <v>100</v>
      </c>
      <c r="Z306" s="7">
        <v>0</v>
      </c>
      <c r="AA306" s="7">
        <v>0</v>
      </c>
      <c r="AB306" s="7">
        <v>0</v>
      </c>
      <c r="AC306" s="7">
        <v>0</v>
      </c>
      <c r="AD306" s="7">
        <v>0</v>
      </c>
      <c r="AE306" s="7">
        <v>0</v>
      </c>
      <c r="AF306" s="7">
        <v>0</v>
      </c>
      <c r="AG306" s="7">
        <v>0</v>
      </c>
      <c r="AH306" s="7">
        <v>0</v>
      </c>
      <c r="AI306" s="7">
        <v>0</v>
      </c>
      <c r="AJ306" s="7">
        <v>0</v>
      </c>
      <c r="AK306" s="27">
        <f t="shared" si="391"/>
        <v>0</v>
      </c>
      <c r="AL306" s="7">
        <v>6</v>
      </c>
      <c r="AM306" s="27">
        <f t="shared" si="392"/>
        <v>28.571428571428573</v>
      </c>
      <c r="AN306" s="7">
        <v>2</v>
      </c>
      <c r="AO306" s="27">
        <v>0</v>
      </c>
      <c r="AP306" s="7">
        <v>0</v>
      </c>
      <c r="AQ306" s="21">
        <f t="shared" si="393"/>
        <v>0</v>
      </c>
      <c r="AR306" s="7">
        <v>13</v>
      </c>
      <c r="AS306" s="388">
        <f t="shared" si="372"/>
        <v>61.904761904761905</v>
      </c>
      <c r="AT306" s="146"/>
      <c r="AU306" s="146"/>
      <c r="AV306" s="146"/>
      <c r="AW306" s="153"/>
      <c r="AX306" s="146">
        <v>10</v>
      </c>
      <c r="AY306" s="165">
        <v>47.61904761904762</v>
      </c>
      <c r="AZ306" s="146">
        <v>11</v>
      </c>
      <c r="BA306" s="165">
        <v>52.38095238095238</v>
      </c>
      <c r="BB306" s="392"/>
    </row>
    <row r="307" spans="1:54" x14ac:dyDescent="0.2">
      <c r="A307" s="43">
        <v>6</v>
      </c>
      <c r="B307" s="198"/>
      <c r="C307" s="37" t="s">
        <v>389</v>
      </c>
      <c r="D307" s="218">
        <v>1</v>
      </c>
      <c r="E307" s="7"/>
      <c r="F307" s="7">
        <v>31</v>
      </c>
      <c r="G307" s="7">
        <v>31</v>
      </c>
      <c r="H307" s="7"/>
      <c r="I307" s="20"/>
      <c r="J307" s="7">
        <v>31</v>
      </c>
      <c r="K307" s="20">
        <f t="shared" si="383"/>
        <v>100</v>
      </c>
      <c r="L307" s="7">
        <v>19</v>
      </c>
      <c r="M307" s="27">
        <f t="shared" si="384"/>
        <v>61.29032258064516</v>
      </c>
      <c r="N307" s="7">
        <v>12</v>
      </c>
      <c r="O307" s="21">
        <f t="shared" si="385"/>
        <v>38.70967741935484</v>
      </c>
      <c r="P307" s="7">
        <v>1</v>
      </c>
      <c r="Q307" s="27">
        <f t="shared" si="386"/>
        <v>3.225806451612903</v>
      </c>
      <c r="R307" s="7">
        <v>9</v>
      </c>
      <c r="S307" s="27">
        <f t="shared" si="387"/>
        <v>29.032258064516128</v>
      </c>
      <c r="T307" s="7">
        <v>7</v>
      </c>
      <c r="U307" s="27">
        <f t="shared" si="388"/>
        <v>22.580645161290324</v>
      </c>
      <c r="V307" s="7">
        <v>14</v>
      </c>
      <c r="W307" s="27">
        <f t="shared" si="389"/>
        <v>45.161290322580648</v>
      </c>
      <c r="X307" s="7">
        <v>31</v>
      </c>
      <c r="Y307" s="27">
        <f t="shared" si="390"/>
        <v>100</v>
      </c>
      <c r="Z307" s="7">
        <v>0</v>
      </c>
      <c r="AA307" s="7">
        <v>0</v>
      </c>
      <c r="AB307" s="7">
        <v>0</v>
      </c>
      <c r="AC307" s="7">
        <v>0</v>
      </c>
      <c r="AD307" s="7">
        <v>0</v>
      </c>
      <c r="AE307" s="7">
        <v>0</v>
      </c>
      <c r="AF307" s="7">
        <v>0</v>
      </c>
      <c r="AG307" s="7">
        <v>0</v>
      </c>
      <c r="AH307" s="7">
        <v>0</v>
      </c>
      <c r="AI307" s="7">
        <v>0</v>
      </c>
      <c r="AJ307" s="7">
        <v>0</v>
      </c>
      <c r="AK307" s="27">
        <f t="shared" si="391"/>
        <v>0</v>
      </c>
      <c r="AL307" s="7">
        <v>8</v>
      </c>
      <c r="AM307" s="27">
        <f t="shared" si="392"/>
        <v>25.806451612903224</v>
      </c>
      <c r="AN307" s="7">
        <v>6</v>
      </c>
      <c r="AO307" s="27">
        <v>0</v>
      </c>
      <c r="AP307" s="7">
        <v>0</v>
      </c>
      <c r="AQ307" s="21">
        <f t="shared" si="393"/>
        <v>0</v>
      </c>
      <c r="AR307" s="7">
        <v>17</v>
      </c>
      <c r="AS307" s="388">
        <f t="shared" si="372"/>
        <v>54.838709677419352</v>
      </c>
      <c r="AT307" s="146"/>
      <c r="AU307" s="146"/>
      <c r="AV307" s="146"/>
      <c r="AW307" s="153"/>
      <c r="AX307" s="146">
        <v>18</v>
      </c>
      <c r="AY307" s="165">
        <v>54.838709677419352</v>
      </c>
      <c r="AZ307" s="146">
        <v>13</v>
      </c>
      <c r="BA307" s="165">
        <v>45.161290322580648</v>
      </c>
      <c r="BB307" s="392"/>
    </row>
    <row r="308" spans="1:54" x14ac:dyDescent="0.2">
      <c r="A308" s="43">
        <v>7</v>
      </c>
      <c r="B308" s="198"/>
      <c r="C308" s="37" t="s">
        <v>390</v>
      </c>
      <c r="D308" s="306">
        <v>1</v>
      </c>
      <c r="E308" s="393"/>
      <c r="F308" s="393">
        <v>21</v>
      </c>
      <c r="G308" s="393">
        <v>21</v>
      </c>
      <c r="H308" s="393"/>
      <c r="I308" s="20"/>
      <c r="J308" s="393">
        <v>21</v>
      </c>
      <c r="K308" s="20">
        <f t="shared" si="383"/>
        <v>100</v>
      </c>
      <c r="L308" s="393">
        <v>13</v>
      </c>
      <c r="M308" s="27">
        <f t="shared" si="384"/>
        <v>61.904761904761905</v>
      </c>
      <c r="N308" s="393">
        <v>8</v>
      </c>
      <c r="O308" s="21">
        <f t="shared" si="385"/>
        <v>38.095238095238095</v>
      </c>
      <c r="P308" s="393">
        <v>1</v>
      </c>
      <c r="Q308" s="27">
        <f t="shared" si="386"/>
        <v>4.7619047619047619</v>
      </c>
      <c r="R308" s="393">
        <v>6</v>
      </c>
      <c r="S308" s="27">
        <f t="shared" si="387"/>
        <v>28.571428571428573</v>
      </c>
      <c r="T308" s="393">
        <v>8</v>
      </c>
      <c r="U308" s="27">
        <f t="shared" si="388"/>
        <v>38.095238095238095</v>
      </c>
      <c r="V308" s="393">
        <v>6</v>
      </c>
      <c r="W308" s="27">
        <f t="shared" si="389"/>
        <v>28.571428571428573</v>
      </c>
      <c r="X308" s="393">
        <v>21</v>
      </c>
      <c r="Y308" s="27">
        <f t="shared" si="390"/>
        <v>100</v>
      </c>
      <c r="Z308" s="393">
        <v>0</v>
      </c>
      <c r="AA308" s="393">
        <v>0</v>
      </c>
      <c r="AB308" s="393">
        <v>0</v>
      </c>
      <c r="AC308" s="393">
        <v>0</v>
      </c>
      <c r="AD308" s="393">
        <v>0</v>
      </c>
      <c r="AE308" s="393">
        <v>0</v>
      </c>
      <c r="AF308" s="393">
        <v>0</v>
      </c>
      <c r="AG308" s="393">
        <v>0</v>
      </c>
      <c r="AH308" s="393">
        <v>0</v>
      </c>
      <c r="AI308" s="393">
        <v>0</v>
      </c>
      <c r="AJ308" s="393">
        <v>0</v>
      </c>
      <c r="AK308" s="27">
        <f t="shared" si="391"/>
        <v>0</v>
      </c>
      <c r="AL308" s="393">
        <v>7</v>
      </c>
      <c r="AM308" s="27">
        <f t="shared" si="392"/>
        <v>33.333333333333336</v>
      </c>
      <c r="AN308" s="393">
        <v>1</v>
      </c>
      <c r="AO308" s="27">
        <v>0</v>
      </c>
      <c r="AP308" s="393">
        <v>0</v>
      </c>
      <c r="AQ308" s="21">
        <f t="shared" si="393"/>
        <v>0</v>
      </c>
      <c r="AR308" s="393">
        <v>13</v>
      </c>
      <c r="AS308" s="388">
        <f t="shared" si="372"/>
        <v>61.904761904761905</v>
      </c>
      <c r="AT308" s="146"/>
      <c r="AU308" s="146"/>
      <c r="AV308" s="146"/>
      <c r="AW308" s="153"/>
      <c r="AX308" s="146">
        <v>8</v>
      </c>
      <c r="AY308" s="165">
        <v>42.857142857142854</v>
      </c>
      <c r="AZ308" s="146">
        <v>13</v>
      </c>
      <c r="BA308" s="165">
        <v>57.142857142857146</v>
      </c>
      <c r="BB308" s="392"/>
    </row>
    <row r="309" spans="1:54" x14ac:dyDescent="0.2">
      <c r="A309" s="16"/>
      <c r="B309" s="36" t="s">
        <v>51</v>
      </c>
      <c r="C309" s="36">
        <v>10</v>
      </c>
      <c r="D309" s="17">
        <v>8</v>
      </c>
      <c r="E309" s="17">
        <v>2</v>
      </c>
      <c r="F309" s="17">
        <v>270</v>
      </c>
      <c r="G309" s="17">
        <v>270</v>
      </c>
      <c r="H309" s="17">
        <v>42</v>
      </c>
      <c r="I309" s="28">
        <v>100</v>
      </c>
      <c r="J309" s="17">
        <v>228</v>
      </c>
      <c r="K309" s="28">
        <v>100</v>
      </c>
      <c r="L309" s="17">
        <f>L310+L311</f>
        <v>155</v>
      </c>
      <c r="M309" s="28">
        <f t="shared" si="362"/>
        <v>57.407407407407405</v>
      </c>
      <c r="N309" s="17">
        <f t="shared" ref="N309:AZ309" si="394">N310+N311</f>
        <v>115</v>
      </c>
      <c r="O309" s="28">
        <f t="shared" si="363"/>
        <v>42.592592592592595</v>
      </c>
      <c r="P309" s="17">
        <f t="shared" si="394"/>
        <v>34</v>
      </c>
      <c r="Q309" s="28">
        <f t="shared" si="364"/>
        <v>12.592592592592593</v>
      </c>
      <c r="R309" s="17">
        <f t="shared" si="394"/>
        <v>91</v>
      </c>
      <c r="S309" s="28">
        <f t="shared" si="365"/>
        <v>33.703703703703702</v>
      </c>
      <c r="T309" s="17">
        <f t="shared" si="394"/>
        <v>78</v>
      </c>
      <c r="U309" s="28">
        <f t="shared" si="366"/>
        <v>28.888888888888889</v>
      </c>
      <c r="V309" s="17">
        <f t="shared" si="394"/>
        <v>67</v>
      </c>
      <c r="W309" s="28">
        <f t="shared" si="367"/>
        <v>24.814814814814813</v>
      </c>
      <c r="X309" s="17">
        <f t="shared" si="394"/>
        <v>224</v>
      </c>
      <c r="Y309" s="28">
        <f t="shared" si="368"/>
        <v>82.962962962962962</v>
      </c>
      <c r="Z309" s="17"/>
      <c r="AA309" s="17"/>
      <c r="AB309" s="17">
        <f t="shared" si="394"/>
        <v>21</v>
      </c>
      <c r="AC309" s="28">
        <f>AB309*100/G309</f>
        <v>7.7777777777777777</v>
      </c>
      <c r="AD309" s="17">
        <f t="shared" si="394"/>
        <v>25</v>
      </c>
      <c r="AE309" s="28">
        <f t="shared" ref="AE309" si="395">AD309*100/G309</f>
        <v>9.2592592592592595</v>
      </c>
      <c r="AF309" s="17"/>
      <c r="AG309" s="17"/>
      <c r="AH309" s="17"/>
      <c r="AI309" s="17"/>
      <c r="AJ309" s="17">
        <f t="shared" si="394"/>
        <v>1</v>
      </c>
      <c r="AK309" s="28">
        <f t="shared" ref="AK309" si="396">AJ309*100/G309</f>
        <v>0.37037037037037035</v>
      </c>
      <c r="AL309" s="17">
        <f t="shared" si="394"/>
        <v>76</v>
      </c>
      <c r="AM309" s="28">
        <f t="shared" si="370"/>
        <v>28.148148148148149</v>
      </c>
      <c r="AN309" s="17">
        <f t="shared" si="394"/>
        <v>32</v>
      </c>
      <c r="AO309" s="28">
        <f t="shared" si="371"/>
        <v>11.851851851851851</v>
      </c>
      <c r="AP309" s="17"/>
      <c r="AQ309" s="28"/>
      <c r="AR309" s="17">
        <f t="shared" si="394"/>
        <v>162</v>
      </c>
      <c r="AS309" s="28">
        <f t="shared" si="372"/>
        <v>60</v>
      </c>
      <c r="AT309" s="17">
        <f t="shared" si="394"/>
        <v>5</v>
      </c>
      <c r="AU309" s="17">
        <f t="shared" si="394"/>
        <v>1</v>
      </c>
      <c r="AV309" s="17">
        <f t="shared" si="394"/>
        <v>2</v>
      </c>
      <c r="AW309" s="17">
        <f t="shared" si="394"/>
        <v>2</v>
      </c>
      <c r="AX309" s="17">
        <f t="shared" si="394"/>
        <v>133</v>
      </c>
      <c r="AY309" s="41">
        <f>AX309*100/G309</f>
        <v>49.25925925925926</v>
      </c>
      <c r="AZ309" s="17">
        <f t="shared" si="394"/>
        <v>137</v>
      </c>
      <c r="BA309" s="41">
        <f>AZ309*100/G309</f>
        <v>50.74074074074074</v>
      </c>
      <c r="BB309" s="269"/>
    </row>
    <row r="310" spans="1:54" x14ac:dyDescent="0.2">
      <c r="A310" s="16"/>
      <c r="B310" s="36" t="s">
        <v>48</v>
      </c>
      <c r="C310" s="36">
        <v>2</v>
      </c>
      <c r="D310" s="17"/>
      <c r="E310" s="17">
        <v>2</v>
      </c>
      <c r="F310" s="17">
        <f>F312+F313</f>
        <v>42</v>
      </c>
      <c r="G310" s="17">
        <f>G312+G313</f>
        <v>42</v>
      </c>
      <c r="H310" s="17">
        <f>H312+H313</f>
        <v>42</v>
      </c>
      <c r="I310" s="28">
        <v>100</v>
      </c>
      <c r="J310" s="17"/>
      <c r="K310" s="28"/>
      <c r="L310" s="17">
        <f>L312+L313</f>
        <v>29</v>
      </c>
      <c r="M310" s="28">
        <f t="shared" si="362"/>
        <v>69.047619047619051</v>
      </c>
      <c r="N310" s="17">
        <f>N312+N313</f>
        <v>13</v>
      </c>
      <c r="O310" s="28">
        <f t="shared" si="363"/>
        <v>30.952380952380953</v>
      </c>
      <c r="P310" s="17">
        <v>9</v>
      </c>
      <c r="Q310" s="28">
        <f t="shared" si="364"/>
        <v>21.428571428571427</v>
      </c>
      <c r="R310" s="17">
        <v>12</v>
      </c>
      <c r="S310" s="28">
        <f t="shared" si="365"/>
        <v>28.571428571428573</v>
      </c>
      <c r="T310" s="17">
        <v>10</v>
      </c>
      <c r="U310" s="28">
        <f t="shared" si="366"/>
        <v>23.80952380952381</v>
      </c>
      <c r="V310" s="17">
        <v>11</v>
      </c>
      <c r="W310" s="28">
        <f t="shared" si="367"/>
        <v>26.19047619047619</v>
      </c>
      <c r="X310" s="17">
        <f>X312+X313</f>
        <v>40</v>
      </c>
      <c r="Y310" s="28">
        <f t="shared" si="368"/>
        <v>95.238095238095241</v>
      </c>
      <c r="Z310" s="17"/>
      <c r="AA310" s="17"/>
      <c r="AB310" s="17">
        <f>AB312+AB313</f>
        <v>1</v>
      </c>
      <c r="AC310" s="28">
        <f>AB310*100/G310</f>
        <v>2.3809523809523809</v>
      </c>
      <c r="AD310" s="17">
        <f>AD312+AD313</f>
        <v>1</v>
      </c>
      <c r="AE310" s="28">
        <f>AD310*100/G310</f>
        <v>2.3809523809523809</v>
      </c>
      <c r="AF310" s="17"/>
      <c r="AG310" s="28"/>
      <c r="AH310" s="17"/>
      <c r="AI310" s="17"/>
      <c r="AJ310" s="17"/>
      <c r="AK310" s="28">
        <f>AJ310*100/G310</f>
        <v>0</v>
      </c>
      <c r="AL310" s="17">
        <f>AL312+AL313</f>
        <v>6</v>
      </c>
      <c r="AM310" s="28">
        <f t="shared" si="370"/>
        <v>14.285714285714286</v>
      </c>
      <c r="AN310" s="17">
        <f>AN312+AN313</f>
        <v>3</v>
      </c>
      <c r="AO310" s="28">
        <f t="shared" si="371"/>
        <v>7.1428571428571432</v>
      </c>
      <c r="AP310" s="17"/>
      <c r="AQ310" s="28"/>
      <c r="AR310" s="17">
        <f>AR312+AR313</f>
        <v>33</v>
      </c>
      <c r="AS310" s="28">
        <f t="shared" si="372"/>
        <v>78.571428571428569</v>
      </c>
      <c r="AT310" s="6"/>
      <c r="AU310" s="6"/>
      <c r="AV310" s="6"/>
      <c r="AW310" s="6"/>
      <c r="AX310" s="6">
        <v>21</v>
      </c>
      <c r="AY310" s="41">
        <f>AX310*100/G310</f>
        <v>50</v>
      </c>
      <c r="AZ310" s="6">
        <v>21</v>
      </c>
      <c r="BA310" s="41">
        <f>AZ310*100/G310</f>
        <v>50</v>
      </c>
      <c r="BB310" s="269"/>
    </row>
    <row r="311" spans="1:54" x14ac:dyDescent="0.2">
      <c r="A311" s="6"/>
      <c r="B311" s="36" t="s">
        <v>49</v>
      </c>
      <c r="C311" s="36">
        <v>8</v>
      </c>
      <c r="D311" s="17">
        <v>8</v>
      </c>
      <c r="E311" s="17"/>
      <c r="F311" s="17">
        <v>228</v>
      </c>
      <c r="G311" s="17">
        <f>G314+G315+G316+G317+G318+G319+G320+G321</f>
        <v>228</v>
      </c>
      <c r="H311" s="17"/>
      <c r="I311" s="28"/>
      <c r="J311" s="17">
        <f>J314+J315+J316+J317+J318+J319+J320+J321</f>
        <v>228</v>
      </c>
      <c r="K311" s="28">
        <v>100</v>
      </c>
      <c r="L311" s="17">
        <f>L314+L315+L316+L317+L318+L319+L320+L321</f>
        <v>126</v>
      </c>
      <c r="M311" s="28">
        <f t="shared" si="362"/>
        <v>55.263157894736842</v>
      </c>
      <c r="N311" s="17">
        <f>N314+N315+N316+N317+N318+N319+N320+N321</f>
        <v>102</v>
      </c>
      <c r="O311" s="28">
        <f t="shared" si="363"/>
        <v>44.736842105263158</v>
      </c>
      <c r="P311" s="17">
        <v>25</v>
      </c>
      <c r="Q311" s="28">
        <f t="shared" si="364"/>
        <v>10.964912280701755</v>
      </c>
      <c r="R311" s="17">
        <v>79</v>
      </c>
      <c r="S311" s="28">
        <f t="shared" si="365"/>
        <v>34.649122807017541</v>
      </c>
      <c r="T311" s="17">
        <v>68</v>
      </c>
      <c r="U311" s="28">
        <f t="shared" si="366"/>
        <v>29.82456140350877</v>
      </c>
      <c r="V311" s="17">
        <v>56</v>
      </c>
      <c r="W311" s="28">
        <f t="shared" si="367"/>
        <v>24.561403508771932</v>
      </c>
      <c r="X311" s="17">
        <f>X314+X315+X316+X317+X318+X319+X320+X321</f>
        <v>184</v>
      </c>
      <c r="Y311" s="28">
        <f t="shared" si="368"/>
        <v>80.701754385964918</v>
      </c>
      <c r="Z311" s="17"/>
      <c r="AA311" s="17"/>
      <c r="AB311" s="17">
        <f>AB314+AB315+AB316+AB317+AB318+AB319+AB320+AB321</f>
        <v>20</v>
      </c>
      <c r="AC311" s="28">
        <f>AB311*100/G311</f>
        <v>8.7719298245614041</v>
      </c>
      <c r="AD311" s="17">
        <f>AD314+AD315+AD316+AD317+AD318+AD319+AD320+AD321</f>
        <v>24</v>
      </c>
      <c r="AE311" s="28">
        <f>AD311*100/G311</f>
        <v>10.526315789473685</v>
      </c>
      <c r="AF311" s="17"/>
      <c r="AG311" s="28"/>
      <c r="AH311" s="17"/>
      <c r="AI311" s="17"/>
      <c r="AJ311" s="17">
        <f>AJ314+AJ315+AJ316+AJ317+AJ318+AJ319+AJ320+AJ321</f>
        <v>1</v>
      </c>
      <c r="AK311" s="28">
        <f>AJ311*100/G311</f>
        <v>0.43859649122807015</v>
      </c>
      <c r="AL311" s="17">
        <f>AL314+AL315+AL316+AL317+AL318+AL319+AL320+AL321</f>
        <v>70</v>
      </c>
      <c r="AM311" s="28">
        <f t="shared" si="370"/>
        <v>30.701754385964911</v>
      </c>
      <c r="AN311" s="17">
        <f>AN314+AN315+AN316+AN317+AN318+AN319+AN320+AN321</f>
        <v>29</v>
      </c>
      <c r="AO311" s="28">
        <f t="shared" si="371"/>
        <v>12.719298245614034</v>
      </c>
      <c r="AP311" s="17"/>
      <c r="AQ311" s="28"/>
      <c r="AR311" s="17">
        <f>AR314+AR315+AR316+AR317+AR318+AR319+AR320+AR321</f>
        <v>129</v>
      </c>
      <c r="AS311" s="28">
        <f t="shared" si="372"/>
        <v>56.578947368421055</v>
      </c>
      <c r="AT311" s="6">
        <f>AT314+AT315+AT316+AT317+AT318+AT319+AT320+AT321</f>
        <v>5</v>
      </c>
      <c r="AU311" s="6">
        <f t="shared" ref="AU311:AW311" si="397">AU314+AU315+AU316+AU317+AU318+AU319+AU320+AU321</f>
        <v>1</v>
      </c>
      <c r="AV311" s="6">
        <f t="shared" si="397"/>
        <v>2</v>
      </c>
      <c r="AW311" s="6">
        <f t="shared" si="397"/>
        <v>2</v>
      </c>
      <c r="AX311" s="6">
        <v>112</v>
      </c>
      <c r="AY311" s="41">
        <f>AX311*100/G311</f>
        <v>49.122807017543863</v>
      </c>
      <c r="AZ311" s="6">
        <v>116</v>
      </c>
      <c r="BA311" s="41">
        <f>AZ311*100/G311</f>
        <v>50.877192982456137</v>
      </c>
      <c r="BB311" s="269"/>
    </row>
    <row r="312" spans="1:54" ht="25.5" x14ac:dyDescent="0.2">
      <c r="A312" s="43">
        <v>1</v>
      </c>
      <c r="B312" s="198" t="s">
        <v>348</v>
      </c>
      <c r="C312" s="134" t="s">
        <v>349</v>
      </c>
      <c r="D312" s="219"/>
      <c r="E312" s="220">
        <v>1</v>
      </c>
      <c r="F312" s="220">
        <v>21</v>
      </c>
      <c r="G312" s="220">
        <v>21</v>
      </c>
      <c r="H312" s="220">
        <v>21</v>
      </c>
      <c r="I312" s="222">
        <v>100</v>
      </c>
      <c r="J312" s="220"/>
      <c r="K312" s="222"/>
      <c r="L312" s="221">
        <v>14</v>
      </c>
      <c r="M312" s="222">
        <f t="shared" ref="M312:M317" si="398">L312*100/F312</f>
        <v>66.666666666666671</v>
      </c>
      <c r="N312" s="221">
        <v>7</v>
      </c>
      <c r="O312" s="222">
        <v>33.4</v>
      </c>
      <c r="P312" s="221">
        <v>2</v>
      </c>
      <c r="Q312" s="222">
        <v>9.5</v>
      </c>
      <c r="R312" s="221">
        <v>8</v>
      </c>
      <c r="S312" s="222">
        <v>38.090000000000003</v>
      </c>
      <c r="T312" s="221">
        <v>6</v>
      </c>
      <c r="U312" s="222">
        <v>28.6</v>
      </c>
      <c r="V312" s="221">
        <v>5</v>
      </c>
      <c r="W312" s="222">
        <v>23.8</v>
      </c>
      <c r="X312" s="221">
        <v>20</v>
      </c>
      <c r="Y312" s="222">
        <f t="shared" ref="Y312:Y315" si="399">X312*100/F312</f>
        <v>95.238095238095241</v>
      </c>
      <c r="Z312" s="221"/>
      <c r="AA312" s="223"/>
      <c r="AB312" s="221">
        <v>1</v>
      </c>
      <c r="AC312" s="222">
        <f>AB312*100/F312</f>
        <v>4.7619047619047619</v>
      </c>
      <c r="AD312" s="221"/>
      <c r="AE312" s="222"/>
      <c r="AF312" s="221"/>
      <c r="AG312" s="224"/>
      <c r="AH312" s="224"/>
      <c r="AI312" s="224"/>
      <c r="AJ312" s="220"/>
      <c r="AK312" s="223"/>
      <c r="AL312" s="221">
        <v>1</v>
      </c>
      <c r="AM312" s="222">
        <v>4.8</v>
      </c>
      <c r="AN312" s="221">
        <v>2</v>
      </c>
      <c r="AO312" s="222">
        <v>9.5</v>
      </c>
      <c r="AP312" s="221"/>
      <c r="AQ312" s="225"/>
      <c r="AR312" s="221">
        <v>18</v>
      </c>
      <c r="AS312" s="222">
        <v>85.7</v>
      </c>
      <c r="AT312" s="221"/>
      <c r="AU312" s="221"/>
      <c r="AV312" s="221"/>
      <c r="AW312" s="221"/>
      <c r="AX312" s="221">
        <v>10</v>
      </c>
      <c r="AY312" s="226">
        <v>47.6</v>
      </c>
      <c r="AZ312" s="221">
        <v>11</v>
      </c>
      <c r="BA312" s="226">
        <v>52.4</v>
      </c>
      <c r="BB312" s="269"/>
    </row>
    <row r="313" spans="1:54" ht="25.5" x14ac:dyDescent="0.2">
      <c r="A313" s="43">
        <v>2</v>
      </c>
      <c r="B313" s="198"/>
      <c r="C313" s="134" t="s">
        <v>350</v>
      </c>
      <c r="D313" s="219"/>
      <c r="E313" s="220">
        <v>1</v>
      </c>
      <c r="F313" s="221">
        <v>21</v>
      </c>
      <c r="G313" s="221">
        <v>21</v>
      </c>
      <c r="H313" s="221">
        <v>21</v>
      </c>
      <c r="I313" s="222">
        <v>100</v>
      </c>
      <c r="J313" s="221"/>
      <c r="K313" s="222"/>
      <c r="L313" s="221">
        <v>15</v>
      </c>
      <c r="M313" s="222">
        <f t="shared" si="398"/>
        <v>71.428571428571431</v>
      </c>
      <c r="N313" s="221">
        <v>6</v>
      </c>
      <c r="O313" s="222">
        <v>28.6</v>
      </c>
      <c r="P313" s="220">
        <v>5</v>
      </c>
      <c r="Q313" s="222">
        <v>28.6</v>
      </c>
      <c r="R313" s="220">
        <v>6</v>
      </c>
      <c r="S313" s="222">
        <v>23.8</v>
      </c>
      <c r="T313" s="220">
        <v>4</v>
      </c>
      <c r="U313" s="222">
        <v>19</v>
      </c>
      <c r="V313" s="220">
        <v>6</v>
      </c>
      <c r="W313" s="222">
        <v>28.6</v>
      </c>
      <c r="X313" s="221">
        <v>20</v>
      </c>
      <c r="Y313" s="222">
        <f t="shared" si="399"/>
        <v>95.238095238095241</v>
      </c>
      <c r="Z313" s="221"/>
      <c r="AA313" s="223"/>
      <c r="AB313" s="221"/>
      <c r="AC313" s="222"/>
      <c r="AD313" s="221">
        <v>1</v>
      </c>
      <c r="AE313" s="222">
        <f>AD313*100/F313</f>
        <v>4.7619047619047619</v>
      </c>
      <c r="AF313" s="221"/>
      <c r="AG313" s="224"/>
      <c r="AH313" s="224"/>
      <c r="AI313" s="224"/>
      <c r="AJ313" s="220"/>
      <c r="AK313" s="223"/>
      <c r="AL313" s="221">
        <v>5</v>
      </c>
      <c r="AM313" s="222">
        <v>23.8</v>
      </c>
      <c r="AN313" s="221">
        <v>1</v>
      </c>
      <c r="AO313" s="222">
        <v>4.8</v>
      </c>
      <c r="AP313" s="221"/>
      <c r="AQ313" s="225"/>
      <c r="AR313" s="221">
        <v>15</v>
      </c>
      <c r="AS313" s="222">
        <v>71.400000000000006</v>
      </c>
      <c r="AT313" s="221"/>
      <c r="AU313" s="221"/>
      <c r="AV313" s="221"/>
      <c r="AW313" s="221"/>
      <c r="AX313" s="221">
        <v>11</v>
      </c>
      <c r="AY313" s="226">
        <v>52.4</v>
      </c>
      <c r="AZ313" s="221">
        <v>10</v>
      </c>
      <c r="BA313" s="226">
        <v>47.6</v>
      </c>
      <c r="BB313" s="269"/>
    </row>
    <row r="314" spans="1:54" x14ac:dyDescent="0.2">
      <c r="A314" s="43">
        <v>3</v>
      </c>
      <c r="B314" s="198"/>
      <c r="C314" s="134" t="s">
        <v>375</v>
      </c>
      <c r="D314" s="220">
        <v>1</v>
      </c>
      <c r="E314" s="221"/>
      <c r="F314" s="221">
        <v>31</v>
      </c>
      <c r="G314" s="221">
        <v>31</v>
      </c>
      <c r="H314" s="221"/>
      <c r="I314" s="222"/>
      <c r="J314" s="221">
        <v>31</v>
      </c>
      <c r="K314" s="222">
        <v>100</v>
      </c>
      <c r="L314" s="221">
        <v>17</v>
      </c>
      <c r="M314" s="222">
        <f t="shared" si="398"/>
        <v>54.838709677419352</v>
      </c>
      <c r="N314" s="221">
        <v>14</v>
      </c>
      <c r="O314" s="222">
        <v>45.2</v>
      </c>
      <c r="P314" s="221">
        <v>5</v>
      </c>
      <c r="Q314" s="222">
        <v>16.100000000000001</v>
      </c>
      <c r="R314" s="221">
        <v>5</v>
      </c>
      <c r="S314" s="222">
        <v>16.100000000000001</v>
      </c>
      <c r="T314" s="221">
        <v>10</v>
      </c>
      <c r="U314" s="222">
        <v>32.299999999999997</v>
      </c>
      <c r="V314" s="221">
        <v>11</v>
      </c>
      <c r="W314" s="222">
        <v>35.5</v>
      </c>
      <c r="X314" s="221">
        <v>13</v>
      </c>
      <c r="Y314" s="222">
        <f t="shared" si="399"/>
        <v>41.935483870967744</v>
      </c>
      <c r="Z314" s="221"/>
      <c r="AA314" s="223"/>
      <c r="AB314" s="221">
        <v>1</v>
      </c>
      <c r="AC314" s="222">
        <v>3.22</v>
      </c>
      <c r="AD314" s="221">
        <v>17</v>
      </c>
      <c r="AE314" s="222">
        <v>54.9</v>
      </c>
      <c r="AF314" s="221"/>
      <c r="AG314" s="224"/>
      <c r="AH314" s="224"/>
      <c r="AI314" s="224"/>
      <c r="AJ314" s="220"/>
      <c r="AK314" s="223"/>
      <c r="AL314" s="221">
        <v>9</v>
      </c>
      <c r="AM314" s="222">
        <v>29.03</v>
      </c>
      <c r="AN314" s="221">
        <v>6</v>
      </c>
      <c r="AO314" s="222">
        <v>19.399999999999999</v>
      </c>
      <c r="AP314" s="221"/>
      <c r="AQ314" s="227"/>
      <c r="AR314" s="221">
        <v>16</v>
      </c>
      <c r="AS314" s="222">
        <v>51.6</v>
      </c>
      <c r="AT314" s="221">
        <v>3</v>
      </c>
      <c r="AU314" s="221"/>
      <c r="AV314" s="221">
        <v>2</v>
      </c>
      <c r="AW314" s="221">
        <v>1</v>
      </c>
      <c r="AX314" s="221">
        <v>15</v>
      </c>
      <c r="AY314" s="226">
        <v>48.4</v>
      </c>
      <c r="AZ314" s="221">
        <v>16</v>
      </c>
      <c r="BA314" s="226">
        <v>51.6</v>
      </c>
      <c r="BB314" s="269"/>
    </row>
    <row r="315" spans="1:54" x14ac:dyDescent="0.2">
      <c r="A315" s="43">
        <v>4</v>
      </c>
      <c r="B315" s="198"/>
      <c r="C315" s="134" t="s">
        <v>351</v>
      </c>
      <c r="D315" s="220">
        <v>1</v>
      </c>
      <c r="E315" s="221"/>
      <c r="F315" s="221">
        <v>31</v>
      </c>
      <c r="G315" s="221">
        <v>31</v>
      </c>
      <c r="H315" s="221"/>
      <c r="I315" s="222"/>
      <c r="J315" s="221">
        <v>31</v>
      </c>
      <c r="K315" s="222">
        <v>100</v>
      </c>
      <c r="L315" s="221">
        <v>17</v>
      </c>
      <c r="M315" s="222">
        <f t="shared" si="398"/>
        <v>54.838709677419352</v>
      </c>
      <c r="N315" s="221">
        <v>14</v>
      </c>
      <c r="O315" s="222">
        <v>45.2</v>
      </c>
      <c r="P315" s="221">
        <v>1</v>
      </c>
      <c r="Q315" s="226">
        <v>3.22</v>
      </c>
      <c r="R315" s="221">
        <v>7</v>
      </c>
      <c r="S315" s="226">
        <v>22.58</v>
      </c>
      <c r="T315" s="221">
        <v>10</v>
      </c>
      <c r="U315" s="226">
        <v>32.26</v>
      </c>
      <c r="V315" s="221">
        <v>13</v>
      </c>
      <c r="W315" s="226">
        <v>41.94</v>
      </c>
      <c r="X315" s="221">
        <v>31</v>
      </c>
      <c r="Y315" s="222">
        <f t="shared" si="399"/>
        <v>100</v>
      </c>
      <c r="Z315" s="221"/>
      <c r="AA315" s="223"/>
      <c r="AB315" s="221"/>
      <c r="AC315" s="222"/>
      <c r="AD315" s="221"/>
      <c r="AE315" s="222"/>
      <c r="AF315" s="221"/>
      <c r="AG315" s="224"/>
      <c r="AH315" s="224"/>
      <c r="AI315" s="224"/>
      <c r="AJ315" s="220"/>
      <c r="AK315" s="223"/>
      <c r="AL315" s="221">
        <v>4</v>
      </c>
      <c r="AM315" s="222">
        <v>12.9</v>
      </c>
      <c r="AN315" s="221">
        <v>8</v>
      </c>
      <c r="AO315" s="222">
        <v>25.8</v>
      </c>
      <c r="AP315" s="221"/>
      <c r="AQ315" s="227"/>
      <c r="AR315" s="221">
        <v>19</v>
      </c>
      <c r="AS315" s="222">
        <v>61.3</v>
      </c>
      <c r="AT315" s="221"/>
      <c r="AU315" s="221"/>
      <c r="AV315" s="221"/>
      <c r="AW315" s="221"/>
      <c r="AX315" s="221">
        <v>6</v>
      </c>
      <c r="AY315" s="226">
        <v>19.3</v>
      </c>
      <c r="AZ315" s="221">
        <v>25</v>
      </c>
      <c r="BA315" s="226">
        <v>80.7</v>
      </c>
      <c r="BB315" s="269"/>
    </row>
    <row r="316" spans="1:54" x14ac:dyDescent="0.2">
      <c r="A316" s="43">
        <v>5</v>
      </c>
      <c r="B316" s="198"/>
      <c r="C316" s="134" t="s">
        <v>352</v>
      </c>
      <c r="D316" s="220">
        <v>1</v>
      </c>
      <c r="E316" s="221"/>
      <c r="F316" s="221">
        <v>31</v>
      </c>
      <c r="G316" s="221">
        <v>31</v>
      </c>
      <c r="H316" s="221"/>
      <c r="I316" s="222"/>
      <c r="J316" s="221">
        <v>31</v>
      </c>
      <c r="K316" s="222">
        <v>100</v>
      </c>
      <c r="L316" s="221">
        <v>18</v>
      </c>
      <c r="M316" s="222">
        <f t="shared" si="398"/>
        <v>58.064516129032256</v>
      </c>
      <c r="N316" s="221">
        <v>13</v>
      </c>
      <c r="O316" s="222">
        <v>38.700000000000003</v>
      </c>
      <c r="P316" s="221">
        <v>4</v>
      </c>
      <c r="Q316" s="222">
        <v>12.9</v>
      </c>
      <c r="R316" s="221">
        <v>11</v>
      </c>
      <c r="S316" s="222">
        <v>38.700000000000003</v>
      </c>
      <c r="T316" s="221">
        <v>8</v>
      </c>
      <c r="U316" s="222">
        <v>22.6</v>
      </c>
      <c r="V316" s="221">
        <v>8</v>
      </c>
      <c r="W316" s="222">
        <v>25.8</v>
      </c>
      <c r="X316" s="221">
        <v>15</v>
      </c>
      <c r="Y316" s="222">
        <v>45.161290322580598</v>
      </c>
      <c r="Z316" s="221"/>
      <c r="AA316" s="222"/>
      <c r="AB316" s="221">
        <v>9</v>
      </c>
      <c r="AC316" s="222">
        <v>29</v>
      </c>
      <c r="AD316" s="221">
        <v>7</v>
      </c>
      <c r="AE316" s="222">
        <v>22.580645161290299</v>
      </c>
      <c r="AF316" s="221"/>
      <c r="AG316" s="224"/>
      <c r="AH316" s="224"/>
      <c r="AI316" s="224"/>
      <c r="AJ316" s="220">
        <v>1</v>
      </c>
      <c r="AK316" s="222">
        <v>3.22</v>
      </c>
      <c r="AL316" s="221">
        <v>10</v>
      </c>
      <c r="AM316" s="222">
        <v>32.200000000000003</v>
      </c>
      <c r="AN316" s="221">
        <v>2</v>
      </c>
      <c r="AO316" s="222">
        <v>6.5</v>
      </c>
      <c r="AP316" s="221"/>
      <c r="AQ316" s="227"/>
      <c r="AR316" s="221">
        <v>19</v>
      </c>
      <c r="AS316" s="222">
        <v>61.3</v>
      </c>
      <c r="AT316" s="221"/>
      <c r="AU316" s="221"/>
      <c r="AV316" s="221"/>
      <c r="AW316" s="221"/>
      <c r="AX316" s="221">
        <v>17</v>
      </c>
      <c r="AY316" s="226">
        <v>54.8</v>
      </c>
      <c r="AZ316" s="221">
        <v>14</v>
      </c>
      <c r="BA316" s="226">
        <v>45.2</v>
      </c>
      <c r="BB316" s="269"/>
    </row>
    <row r="317" spans="1:54" x14ac:dyDescent="0.2">
      <c r="A317" s="43">
        <v>6</v>
      </c>
      <c r="B317" s="198"/>
      <c r="C317" s="134" t="s">
        <v>353</v>
      </c>
      <c r="D317" s="220">
        <v>1</v>
      </c>
      <c r="E317" s="221"/>
      <c r="F317" s="221">
        <v>31</v>
      </c>
      <c r="G317" s="221">
        <v>31</v>
      </c>
      <c r="H317" s="221"/>
      <c r="I317" s="222"/>
      <c r="J317" s="221">
        <v>31</v>
      </c>
      <c r="K317" s="222">
        <v>100</v>
      </c>
      <c r="L317" s="221">
        <v>15</v>
      </c>
      <c r="M317" s="222">
        <f t="shared" si="398"/>
        <v>48.387096774193552</v>
      </c>
      <c r="N317" s="221">
        <v>16</v>
      </c>
      <c r="O317" s="222">
        <v>51.6</v>
      </c>
      <c r="P317" s="220">
        <v>2</v>
      </c>
      <c r="Q317" s="222" t="s">
        <v>378</v>
      </c>
      <c r="R317" s="220">
        <v>10</v>
      </c>
      <c r="S317" s="222" t="s">
        <v>379</v>
      </c>
      <c r="T317" s="220">
        <v>11</v>
      </c>
      <c r="U317" s="222" t="s">
        <v>380</v>
      </c>
      <c r="V317" s="220">
        <v>8</v>
      </c>
      <c r="W317" s="222" t="s">
        <v>381</v>
      </c>
      <c r="X317" s="221">
        <v>31</v>
      </c>
      <c r="Y317" s="222">
        <f t="shared" ref="Y317:Y319" si="400">X317*100/F317</f>
        <v>100</v>
      </c>
      <c r="Z317" s="221"/>
      <c r="AA317" s="223"/>
      <c r="AB317" s="221"/>
      <c r="AC317" s="222"/>
      <c r="AD317" s="221"/>
      <c r="AE317" s="227"/>
      <c r="AF317" s="221"/>
      <c r="AG317" s="224"/>
      <c r="AH317" s="224"/>
      <c r="AI317" s="224"/>
      <c r="AJ317" s="220"/>
      <c r="AK317" s="223"/>
      <c r="AL317" s="221">
        <v>3</v>
      </c>
      <c r="AM317" s="222" t="s">
        <v>382</v>
      </c>
      <c r="AN317" s="221">
        <v>4</v>
      </c>
      <c r="AO317" s="222" t="s">
        <v>383</v>
      </c>
      <c r="AP317" s="221"/>
      <c r="AQ317" s="227"/>
      <c r="AR317" s="221">
        <v>24</v>
      </c>
      <c r="AS317" s="222" t="s">
        <v>384</v>
      </c>
      <c r="AT317" s="221"/>
      <c r="AU317" s="221"/>
      <c r="AV317" s="221"/>
      <c r="AW317" s="221"/>
      <c r="AX317" s="221">
        <v>15</v>
      </c>
      <c r="AY317" s="226">
        <v>48.4</v>
      </c>
      <c r="AZ317" s="221">
        <v>16</v>
      </c>
      <c r="BA317" s="226">
        <v>51.6</v>
      </c>
      <c r="BB317" s="269"/>
    </row>
    <row r="318" spans="1:54" x14ac:dyDescent="0.2">
      <c r="A318" s="43">
        <v>7</v>
      </c>
      <c r="B318" s="198"/>
      <c r="C318" s="134" t="s">
        <v>354</v>
      </c>
      <c r="D318" s="220">
        <v>1</v>
      </c>
      <c r="E318" s="221"/>
      <c r="F318" s="221">
        <v>21</v>
      </c>
      <c r="G318" s="221">
        <v>21</v>
      </c>
      <c r="H318" s="221"/>
      <c r="I318" s="222"/>
      <c r="J318" s="221">
        <v>21</v>
      </c>
      <c r="K318" s="222">
        <v>100</v>
      </c>
      <c r="L318" s="221">
        <v>13</v>
      </c>
      <c r="M318" s="222">
        <v>61.9</v>
      </c>
      <c r="N318" s="221">
        <v>8</v>
      </c>
      <c r="O318" s="222">
        <v>38.1</v>
      </c>
      <c r="P318" s="221">
        <v>1</v>
      </c>
      <c r="Q318" s="222">
        <v>4.8</v>
      </c>
      <c r="R318" s="221">
        <v>11</v>
      </c>
      <c r="S318" s="222">
        <v>52.4</v>
      </c>
      <c r="T318" s="221">
        <v>7</v>
      </c>
      <c r="U318" s="222">
        <v>33.299999999999997</v>
      </c>
      <c r="V318" s="221">
        <v>2</v>
      </c>
      <c r="W318" s="222">
        <v>9.52</v>
      </c>
      <c r="X318" s="221">
        <v>21</v>
      </c>
      <c r="Y318" s="222">
        <f t="shared" si="400"/>
        <v>100</v>
      </c>
      <c r="Z318" s="221"/>
      <c r="AA318" s="223"/>
      <c r="AB318" s="221"/>
      <c r="AC318" s="222"/>
      <c r="AD318" s="221"/>
      <c r="AE318" s="227"/>
      <c r="AF318" s="221"/>
      <c r="AG318" s="224"/>
      <c r="AH318" s="224"/>
      <c r="AI318" s="224"/>
      <c r="AJ318" s="220"/>
      <c r="AK318" s="223"/>
      <c r="AL318" s="221">
        <v>10</v>
      </c>
      <c r="AM318" s="222">
        <v>47.61</v>
      </c>
      <c r="AN318" s="221">
        <v>5</v>
      </c>
      <c r="AO318" s="222">
        <v>23.8</v>
      </c>
      <c r="AP318" s="221"/>
      <c r="AQ318" s="227"/>
      <c r="AR318" s="221">
        <v>6</v>
      </c>
      <c r="AS318" s="222">
        <v>28.57</v>
      </c>
      <c r="AT318" s="221"/>
      <c r="AU318" s="221"/>
      <c r="AV318" s="221"/>
      <c r="AW318" s="221"/>
      <c r="AX318" s="221">
        <v>17</v>
      </c>
      <c r="AY318" s="226">
        <v>81</v>
      </c>
      <c r="AZ318" s="221">
        <v>4</v>
      </c>
      <c r="BA318" s="226">
        <v>19</v>
      </c>
      <c r="BB318" s="269"/>
    </row>
    <row r="319" spans="1:54" x14ac:dyDescent="0.2">
      <c r="A319" s="43">
        <v>8</v>
      </c>
      <c r="B319" s="198"/>
      <c r="C319" s="134" t="s">
        <v>355</v>
      </c>
      <c r="D319" s="220">
        <v>1</v>
      </c>
      <c r="E319" s="221"/>
      <c r="F319" s="221">
        <v>21</v>
      </c>
      <c r="G319" s="221">
        <v>21</v>
      </c>
      <c r="H319" s="221"/>
      <c r="I319" s="222"/>
      <c r="J319" s="221">
        <v>21</v>
      </c>
      <c r="K319" s="222">
        <v>100</v>
      </c>
      <c r="L319" s="228">
        <v>12</v>
      </c>
      <c r="M319" s="222">
        <v>57.1</v>
      </c>
      <c r="N319" s="228">
        <v>9</v>
      </c>
      <c r="O319" s="222">
        <v>42.9</v>
      </c>
      <c r="P319" s="228">
        <v>2</v>
      </c>
      <c r="Q319" s="222">
        <v>9.6</v>
      </c>
      <c r="R319" s="229">
        <v>4</v>
      </c>
      <c r="S319" s="222">
        <v>19</v>
      </c>
      <c r="T319" s="228">
        <v>9</v>
      </c>
      <c r="U319" s="222">
        <v>42.8</v>
      </c>
      <c r="V319" s="228">
        <v>6</v>
      </c>
      <c r="W319" s="222">
        <v>28.6</v>
      </c>
      <c r="X319" s="228">
        <v>21</v>
      </c>
      <c r="Y319" s="222">
        <f t="shared" si="400"/>
        <v>100</v>
      </c>
      <c r="Z319" s="221"/>
      <c r="AA319" s="221"/>
      <c r="AB319" s="228"/>
      <c r="AC319" s="222"/>
      <c r="AD319" s="228"/>
      <c r="AE319" s="227"/>
      <c r="AF319" s="228"/>
      <c r="AG319" s="224"/>
      <c r="AH319" s="224"/>
      <c r="AI319" s="224"/>
      <c r="AJ319" s="220"/>
      <c r="AK319" s="226"/>
      <c r="AL319" s="228">
        <v>8</v>
      </c>
      <c r="AM319" s="222">
        <v>38.1</v>
      </c>
      <c r="AN319" s="228">
        <v>3</v>
      </c>
      <c r="AO319" s="222">
        <v>14.3</v>
      </c>
      <c r="AP319" s="220"/>
      <c r="AQ319" s="227"/>
      <c r="AR319" s="228">
        <v>10</v>
      </c>
      <c r="AS319" s="222">
        <v>47.6</v>
      </c>
      <c r="AT319" s="221"/>
      <c r="AU319" s="221"/>
      <c r="AV319" s="221"/>
      <c r="AW319" s="221"/>
      <c r="AX319" s="221">
        <v>8</v>
      </c>
      <c r="AY319" s="226">
        <v>38.1</v>
      </c>
      <c r="AZ319" s="221">
        <v>13</v>
      </c>
      <c r="BA319" s="226">
        <v>61.9</v>
      </c>
      <c r="BB319" s="269"/>
    </row>
    <row r="320" spans="1:54" x14ac:dyDescent="0.2">
      <c r="A320" s="43">
        <v>9</v>
      </c>
      <c r="B320" s="198"/>
      <c r="C320" s="134" t="s">
        <v>356</v>
      </c>
      <c r="D320" s="220">
        <v>1</v>
      </c>
      <c r="E320" s="221"/>
      <c r="F320" s="221">
        <v>31</v>
      </c>
      <c r="G320" s="221">
        <v>31</v>
      </c>
      <c r="H320" s="221"/>
      <c r="I320" s="222"/>
      <c r="J320" s="221">
        <v>31</v>
      </c>
      <c r="K320" s="222">
        <v>100</v>
      </c>
      <c r="L320" s="221">
        <v>18</v>
      </c>
      <c r="M320" s="222">
        <v>58.1</v>
      </c>
      <c r="N320" s="221">
        <v>13</v>
      </c>
      <c r="O320" s="222">
        <v>41.9</v>
      </c>
      <c r="P320" s="221">
        <v>6</v>
      </c>
      <c r="Q320" s="222">
        <v>19.3</v>
      </c>
      <c r="R320" s="221">
        <v>8</v>
      </c>
      <c r="S320" s="222">
        <v>25.8</v>
      </c>
      <c r="T320" s="221">
        <v>7</v>
      </c>
      <c r="U320" s="222">
        <v>22.6</v>
      </c>
      <c r="V320" s="221">
        <v>10</v>
      </c>
      <c r="W320" s="222">
        <v>32.299999999999997</v>
      </c>
      <c r="X320" s="221">
        <v>29</v>
      </c>
      <c r="Y320" s="222">
        <v>93.548387096774206</v>
      </c>
      <c r="Z320" s="221"/>
      <c r="AA320" s="223"/>
      <c r="AB320" s="221">
        <v>2</v>
      </c>
      <c r="AC320" s="222">
        <v>0.65</v>
      </c>
      <c r="AD320" s="228"/>
      <c r="AE320" s="227"/>
      <c r="AF320" s="228"/>
      <c r="AG320" s="224"/>
      <c r="AH320" s="224"/>
      <c r="AI320" s="224"/>
      <c r="AJ320" s="220"/>
      <c r="AK320" s="223"/>
      <c r="AL320" s="221">
        <v>15</v>
      </c>
      <c r="AM320" s="222">
        <v>48.4</v>
      </c>
      <c r="AN320" s="221"/>
      <c r="AO320" s="222"/>
      <c r="AP320" s="221"/>
      <c r="AQ320" s="227"/>
      <c r="AR320" s="221">
        <v>16</v>
      </c>
      <c r="AS320" s="222">
        <v>51.6</v>
      </c>
      <c r="AT320" s="221">
        <v>1</v>
      </c>
      <c r="AU320" s="221"/>
      <c r="AV320" s="221"/>
      <c r="AW320" s="221">
        <v>1</v>
      </c>
      <c r="AX320" s="221">
        <v>12</v>
      </c>
      <c r="AY320" s="226">
        <v>38.700000000000003</v>
      </c>
      <c r="AZ320" s="221">
        <v>19</v>
      </c>
      <c r="BA320" s="226">
        <v>61.3</v>
      </c>
      <c r="BB320" s="269"/>
    </row>
    <row r="321" spans="1:54" ht="15" customHeight="1" x14ac:dyDescent="0.2">
      <c r="A321" s="43">
        <v>10</v>
      </c>
      <c r="B321" s="198"/>
      <c r="C321" s="134" t="s">
        <v>357</v>
      </c>
      <c r="D321" s="220">
        <v>1</v>
      </c>
      <c r="E321" s="221"/>
      <c r="F321" s="221">
        <v>31</v>
      </c>
      <c r="G321" s="221">
        <v>31</v>
      </c>
      <c r="H321" s="221"/>
      <c r="I321" s="222"/>
      <c r="J321" s="221">
        <v>31</v>
      </c>
      <c r="K321" s="222">
        <v>100</v>
      </c>
      <c r="L321" s="221">
        <v>16</v>
      </c>
      <c r="M321" s="222">
        <v>52</v>
      </c>
      <c r="N321" s="221">
        <v>15</v>
      </c>
      <c r="O321" s="222">
        <v>48</v>
      </c>
      <c r="P321" s="221">
        <v>2</v>
      </c>
      <c r="Q321" s="222">
        <v>6.45</v>
      </c>
      <c r="R321" s="221">
        <v>17</v>
      </c>
      <c r="S321" s="222">
        <v>54.8</v>
      </c>
      <c r="T321" s="221">
        <v>2</v>
      </c>
      <c r="U321" s="222">
        <v>6.5</v>
      </c>
      <c r="V321" s="221">
        <v>10</v>
      </c>
      <c r="W321" s="222">
        <v>32.200000000000003</v>
      </c>
      <c r="X321" s="221">
        <v>23</v>
      </c>
      <c r="Y321" s="222">
        <v>74.193548387096797</v>
      </c>
      <c r="Z321" s="221"/>
      <c r="AA321" s="223"/>
      <c r="AB321" s="221">
        <v>8</v>
      </c>
      <c r="AC321" s="222">
        <v>25.8</v>
      </c>
      <c r="AD321" s="228"/>
      <c r="AE321" s="227"/>
      <c r="AF321" s="228"/>
      <c r="AG321" s="224"/>
      <c r="AH321" s="224"/>
      <c r="AI321" s="224"/>
      <c r="AJ321" s="220"/>
      <c r="AK321" s="223"/>
      <c r="AL321" s="221">
        <v>11</v>
      </c>
      <c r="AM321" s="222">
        <v>35.5</v>
      </c>
      <c r="AN321" s="221">
        <v>1</v>
      </c>
      <c r="AO321" s="222">
        <v>3.22</v>
      </c>
      <c r="AP321" s="221"/>
      <c r="AQ321" s="227"/>
      <c r="AR321" s="221">
        <v>19</v>
      </c>
      <c r="AS321" s="222">
        <v>61.3</v>
      </c>
      <c r="AT321" s="221">
        <v>1</v>
      </c>
      <c r="AU321" s="221">
        <v>1</v>
      </c>
      <c r="AV321" s="221"/>
      <c r="AW321" s="221"/>
      <c r="AX321" s="221">
        <v>19</v>
      </c>
      <c r="AY321" s="226">
        <v>61.2</v>
      </c>
      <c r="AZ321" s="221">
        <v>12</v>
      </c>
      <c r="BA321" s="226">
        <v>38.799999999999997</v>
      </c>
      <c r="BB321" s="269"/>
    </row>
    <row r="322" spans="1:54" x14ac:dyDescent="0.2">
      <c r="A322" s="6"/>
      <c r="B322" s="36" t="s">
        <v>51</v>
      </c>
      <c r="C322" s="36">
        <v>8</v>
      </c>
      <c r="D322" s="17">
        <f>D324</f>
        <v>7</v>
      </c>
      <c r="E322" s="17">
        <v>1</v>
      </c>
      <c r="F322" s="36">
        <f>F323+F324</f>
        <v>188</v>
      </c>
      <c r="G322" s="36">
        <v>187</v>
      </c>
      <c r="H322" s="36">
        <v>31</v>
      </c>
      <c r="I322" s="28">
        <f>H322*100/G322</f>
        <v>16.577540106951872</v>
      </c>
      <c r="J322" s="36">
        <v>156</v>
      </c>
      <c r="K322" s="28">
        <f>J322*100/G322</f>
        <v>83.422459893048128</v>
      </c>
      <c r="L322" s="36">
        <f>L323+L324</f>
        <v>115</v>
      </c>
      <c r="M322" s="28">
        <f t="shared" si="362"/>
        <v>61.497326203208559</v>
      </c>
      <c r="N322" s="36">
        <f t="shared" ref="N322:AZ322" si="401">N323+N324</f>
        <v>72</v>
      </c>
      <c r="O322" s="28">
        <f t="shared" si="363"/>
        <v>38.502673796791441</v>
      </c>
      <c r="P322" s="36">
        <f t="shared" si="401"/>
        <v>33</v>
      </c>
      <c r="Q322" s="28">
        <f t="shared" si="364"/>
        <v>17.647058823529413</v>
      </c>
      <c r="R322" s="36">
        <f t="shared" si="401"/>
        <v>78</v>
      </c>
      <c r="S322" s="28">
        <f t="shared" si="365"/>
        <v>41.711229946524064</v>
      </c>
      <c r="T322" s="36">
        <f t="shared" si="401"/>
        <v>48</v>
      </c>
      <c r="U322" s="28">
        <f t="shared" si="366"/>
        <v>25.668449197860962</v>
      </c>
      <c r="V322" s="36">
        <f t="shared" si="401"/>
        <v>28</v>
      </c>
      <c r="W322" s="28">
        <f t="shared" si="367"/>
        <v>14.973262032085561</v>
      </c>
      <c r="X322" s="36">
        <f t="shared" si="401"/>
        <v>138</v>
      </c>
      <c r="Y322" s="28">
        <f t="shared" si="368"/>
        <v>73.796791443850267</v>
      </c>
      <c r="Z322" s="36"/>
      <c r="AA322" s="36"/>
      <c r="AB322" s="36">
        <f t="shared" si="401"/>
        <v>38</v>
      </c>
      <c r="AC322" s="28">
        <f>AB322*100/G322</f>
        <v>20.320855614973262</v>
      </c>
      <c r="AD322" s="36">
        <f t="shared" si="401"/>
        <v>10</v>
      </c>
      <c r="AE322" s="28">
        <f>AD322*100/G322</f>
        <v>5.3475935828877006</v>
      </c>
      <c r="AF322" s="36"/>
      <c r="AG322" s="36"/>
      <c r="AH322" s="36"/>
      <c r="AI322" s="36"/>
      <c r="AJ322" s="36">
        <f t="shared" si="401"/>
        <v>1</v>
      </c>
      <c r="AK322" s="28">
        <f>AJ322*100/G322</f>
        <v>0.53475935828877008</v>
      </c>
      <c r="AL322" s="36">
        <f t="shared" si="401"/>
        <v>54</v>
      </c>
      <c r="AM322" s="28">
        <f t="shared" si="370"/>
        <v>28.877005347593585</v>
      </c>
      <c r="AN322" s="36">
        <f t="shared" si="401"/>
        <v>24</v>
      </c>
      <c r="AO322" s="28">
        <f t="shared" si="371"/>
        <v>12.834224598930481</v>
      </c>
      <c r="AP322" s="36"/>
      <c r="AQ322" s="36"/>
      <c r="AR322" s="36">
        <f t="shared" si="401"/>
        <v>109</v>
      </c>
      <c r="AS322" s="28">
        <f t="shared" si="372"/>
        <v>58.288770053475936</v>
      </c>
      <c r="AT322" s="36">
        <f t="shared" si="401"/>
        <v>3</v>
      </c>
      <c r="AU322" s="36">
        <f t="shared" si="401"/>
        <v>1</v>
      </c>
      <c r="AV322" s="36"/>
      <c r="AW322" s="36">
        <f t="shared" si="401"/>
        <v>2</v>
      </c>
      <c r="AX322" s="36">
        <f t="shared" si="401"/>
        <v>112</v>
      </c>
      <c r="AY322" s="41">
        <v>51.612903225806448</v>
      </c>
      <c r="AZ322" s="36">
        <f t="shared" si="401"/>
        <v>75</v>
      </c>
      <c r="BA322" s="41">
        <v>48.387096774193552</v>
      </c>
    </row>
    <row r="323" spans="1:54" x14ac:dyDescent="0.2">
      <c r="A323" s="6"/>
      <c r="B323" s="36" t="s">
        <v>48</v>
      </c>
      <c r="C323" s="36">
        <v>1</v>
      </c>
      <c r="D323" s="17"/>
      <c r="E323" s="17">
        <v>1</v>
      </c>
      <c r="F323" s="17">
        <v>31</v>
      </c>
      <c r="G323" s="17">
        <f>G325</f>
        <v>31</v>
      </c>
      <c r="H323" s="17">
        <f t="shared" ref="H323:AZ323" si="402">H325</f>
        <v>31</v>
      </c>
      <c r="I323" s="28">
        <f>H323*100/G323</f>
        <v>100</v>
      </c>
      <c r="J323" s="17"/>
      <c r="K323" s="28"/>
      <c r="L323" s="17">
        <f t="shared" si="402"/>
        <v>24</v>
      </c>
      <c r="M323" s="28">
        <f t="shared" si="362"/>
        <v>77.41935483870968</v>
      </c>
      <c r="N323" s="17">
        <f t="shared" si="402"/>
        <v>7</v>
      </c>
      <c r="O323" s="28">
        <f t="shared" si="363"/>
        <v>22.580645161290324</v>
      </c>
      <c r="P323" s="17">
        <f t="shared" si="402"/>
        <v>2</v>
      </c>
      <c r="Q323" s="28">
        <f t="shared" si="364"/>
        <v>6.4516129032258061</v>
      </c>
      <c r="R323" s="17">
        <f t="shared" si="402"/>
        <v>17</v>
      </c>
      <c r="S323" s="28">
        <f t="shared" si="365"/>
        <v>54.838709677419352</v>
      </c>
      <c r="T323" s="17">
        <f t="shared" si="402"/>
        <v>9</v>
      </c>
      <c r="U323" s="28">
        <f t="shared" si="366"/>
        <v>29.032258064516128</v>
      </c>
      <c r="V323" s="17">
        <f t="shared" si="402"/>
        <v>3</v>
      </c>
      <c r="W323" s="28">
        <f t="shared" si="367"/>
        <v>9.67741935483871</v>
      </c>
      <c r="X323" s="17">
        <f t="shared" si="402"/>
        <v>21</v>
      </c>
      <c r="Y323" s="28">
        <f t="shared" si="368"/>
        <v>67.741935483870961</v>
      </c>
      <c r="Z323" s="17"/>
      <c r="AA323" s="17"/>
      <c r="AB323" s="17">
        <f t="shared" si="402"/>
        <v>10</v>
      </c>
      <c r="AC323" s="28">
        <f t="shared" ref="AC323:AC324" si="403">AB323*100/G323</f>
        <v>32.258064516129032</v>
      </c>
      <c r="AD323" s="17"/>
      <c r="AE323" s="28">
        <f t="shared" ref="AE323:AE324" si="404">AD323*100/G323</f>
        <v>0</v>
      </c>
      <c r="AF323" s="17"/>
      <c r="AG323" s="17"/>
      <c r="AH323" s="17"/>
      <c r="AI323" s="17"/>
      <c r="AJ323" s="17"/>
      <c r="AK323" s="28"/>
      <c r="AL323" s="17">
        <f t="shared" si="402"/>
        <v>6</v>
      </c>
      <c r="AM323" s="28">
        <f t="shared" si="370"/>
        <v>19.35483870967742</v>
      </c>
      <c r="AN323" s="17">
        <f t="shared" si="402"/>
        <v>5</v>
      </c>
      <c r="AO323" s="28">
        <f t="shared" si="371"/>
        <v>16.129032258064516</v>
      </c>
      <c r="AP323" s="17"/>
      <c r="AQ323" s="17"/>
      <c r="AR323" s="17">
        <f t="shared" si="402"/>
        <v>20</v>
      </c>
      <c r="AS323" s="28">
        <f t="shared" si="372"/>
        <v>64.516129032258064</v>
      </c>
      <c r="AT323" s="17">
        <f t="shared" si="402"/>
        <v>1</v>
      </c>
      <c r="AU323" s="17"/>
      <c r="AV323" s="17"/>
      <c r="AW323" s="17">
        <f t="shared" si="402"/>
        <v>1</v>
      </c>
      <c r="AX323" s="17">
        <f t="shared" si="402"/>
        <v>16</v>
      </c>
      <c r="AY323" s="41">
        <v>51.612903225806448</v>
      </c>
      <c r="AZ323" s="17">
        <f t="shared" si="402"/>
        <v>15</v>
      </c>
      <c r="BA323" s="41">
        <v>48.387096774193552</v>
      </c>
    </row>
    <row r="324" spans="1:54" x14ac:dyDescent="0.2">
      <c r="A324" s="6"/>
      <c r="B324" s="36" t="s">
        <v>49</v>
      </c>
      <c r="C324" s="36">
        <v>7</v>
      </c>
      <c r="D324" s="17">
        <f>D326+D327+D328+D329+D330+D331+D332</f>
        <v>7</v>
      </c>
      <c r="E324" s="17"/>
      <c r="F324" s="17">
        <v>157</v>
      </c>
      <c r="G324" s="17">
        <v>156</v>
      </c>
      <c r="H324" s="17"/>
      <c r="I324" s="28"/>
      <c r="J324" s="17">
        <v>156</v>
      </c>
      <c r="K324" s="28">
        <v>100</v>
      </c>
      <c r="L324" s="17">
        <f>L326+L327+L328+L329+L330+L331+L332</f>
        <v>91</v>
      </c>
      <c r="M324" s="28">
        <f t="shared" si="362"/>
        <v>58.333333333333336</v>
      </c>
      <c r="N324" s="17">
        <f t="shared" ref="N324:AZ324" si="405">N326+N327+N328+N329+N330+N331+N332</f>
        <v>65</v>
      </c>
      <c r="O324" s="28">
        <f t="shared" si="363"/>
        <v>41.666666666666664</v>
      </c>
      <c r="P324" s="17">
        <f t="shared" si="405"/>
        <v>31</v>
      </c>
      <c r="Q324" s="28">
        <f t="shared" si="364"/>
        <v>19.871794871794872</v>
      </c>
      <c r="R324" s="17">
        <f t="shared" si="405"/>
        <v>61</v>
      </c>
      <c r="S324" s="28">
        <f t="shared" si="365"/>
        <v>39.102564102564102</v>
      </c>
      <c r="T324" s="17">
        <f t="shared" si="405"/>
        <v>39</v>
      </c>
      <c r="U324" s="28">
        <f t="shared" si="366"/>
        <v>25</v>
      </c>
      <c r="V324" s="17">
        <f t="shared" si="405"/>
        <v>25</v>
      </c>
      <c r="W324" s="28">
        <f t="shared" si="367"/>
        <v>16.025641025641026</v>
      </c>
      <c r="X324" s="17">
        <f t="shared" si="405"/>
        <v>117</v>
      </c>
      <c r="Y324" s="28">
        <f t="shared" si="368"/>
        <v>75</v>
      </c>
      <c r="Z324" s="17"/>
      <c r="AA324" s="17"/>
      <c r="AB324" s="17">
        <f t="shared" si="405"/>
        <v>28</v>
      </c>
      <c r="AC324" s="28">
        <f t="shared" si="403"/>
        <v>17.948717948717949</v>
      </c>
      <c r="AD324" s="17">
        <f t="shared" si="405"/>
        <v>10</v>
      </c>
      <c r="AE324" s="28">
        <f t="shared" si="404"/>
        <v>6.4102564102564106</v>
      </c>
      <c r="AF324" s="17"/>
      <c r="AG324" s="17"/>
      <c r="AH324" s="17"/>
      <c r="AI324" s="17"/>
      <c r="AJ324" s="17">
        <f t="shared" si="405"/>
        <v>1</v>
      </c>
      <c r="AK324" s="28">
        <f t="shared" ref="AK324" si="406">AJ324*100/G324</f>
        <v>0.64102564102564108</v>
      </c>
      <c r="AL324" s="17">
        <f t="shared" si="405"/>
        <v>48</v>
      </c>
      <c r="AM324" s="28">
        <f t="shared" si="370"/>
        <v>30.76923076923077</v>
      </c>
      <c r="AN324" s="17">
        <f t="shared" si="405"/>
        <v>19</v>
      </c>
      <c r="AO324" s="28">
        <f t="shared" si="371"/>
        <v>12.179487179487179</v>
      </c>
      <c r="AP324" s="17"/>
      <c r="AQ324" s="17"/>
      <c r="AR324" s="17">
        <f t="shared" si="405"/>
        <v>89</v>
      </c>
      <c r="AS324" s="28">
        <f t="shared" si="372"/>
        <v>57.051282051282051</v>
      </c>
      <c r="AT324" s="17">
        <f t="shared" si="405"/>
        <v>2</v>
      </c>
      <c r="AU324" s="17">
        <f t="shared" si="405"/>
        <v>1</v>
      </c>
      <c r="AV324" s="17"/>
      <c r="AW324" s="17">
        <f t="shared" si="405"/>
        <v>1</v>
      </c>
      <c r="AX324" s="17">
        <f t="shared" si="405"/>
        <v>96</v>
      </c>
      <c r="AY324" s="41">
        <v>51.612903225806448</v>
      </c>
      <c r="AZ324" s="17">
        <f t="shared" si="405"/>
        <v>60</v>
      </c>
      <c r="BA324" s="41">
        <v>48.387096774193552</v>
      </c>
    </row>
    <row r="325" spans="1:54" ht="25.5" x14ac:dyDescent="0.2">
      <c r="A325" s="43">
        <v>1</v>
      </c>
      <c r="B325" s="189" t="s">
        <v>358</v>
      </c>
      <c r="C325" s="37" t="s">
        <v>359</v>
      </c>
      <c r="D325" s="160"/>
      <c r="E325" s="160">
        <v>1</v>
      </c>
      <c r="F325" s="160">
        <v>31</v>
      </c>
      <c r="G325" s="160">
        <v>31</v>
      </c>
      <c r="H325" s="160">
        <v>31</v>
      </c>
      <c r="I325" s="27">
        <v>100</v>
      </c>
      <c r="J325" s="160"/>
      <c r="K325" s="27"/>
      <c r="L325" s="43">
        <v>24</v>
      </c>
      <c r="M325" s="27">
        <f>L325/F325*100</f>
        <v>77.41935483870968</v>
      </c>
      <c r="N325" s="43">
        <v>7</v>
      </c>
      <c r="O325" s="27">
        <f>N325/F325*100</f>
        <v>22.58064516129032</v>
      </c>
      <c r="P325" s="43">
        <v>2</v>
      </c>
      <c r="Q325" s="27">
        <f>P325/G325*100</f>
        <v>6.4516129032258061</v>
      </c>
      <c r="R325" s="43">
        <v>17</v>
      </c>
      <c r="S325" s="27">
        <f>R325/G325*100</f>
        <v>54.838709677419352</v>
      </c>
      <c r="T325" s="43">
        <v>9</v>
      </c>
      <c r="U325" s="27">
        <f>T325/G325*100</f>
        <v>29.032258064516132</v>
      </c>
      <c r="V325" s="43">
        <v>3</v>
      </c>
      <c r="W325" s="27">
        <f>V325/G325*100</f>
        <v>9.67741935483871</v>
      </c>
      <c r="X325" s="43">
        <v>21</v>
      </c>
      <c r="Y325" s="27">
        <f t="shared" ref="Y325:Y332" si="407">X325/F325*100</f>
        <v>67.741935483870961</v>
      </c>
      <c r="Z325" s="43"/>
      <c r="AA325" s="33"/>
      <c r="AB325" s="43">
        <v>10</v>
      </c>
      <c r="AC325" s="27">
        <f t="shared" ref="AC325:AC328" si="408">AB325/F325*100</f>
        <v>32.258064516129032</v>
      </c>
      <c r="AD325" s="43"/>
      <c r="AE325" s="21"/>
      <c r="AF325" s="43"/>
      <c r="AG325" s="33"/>
      <c r="AH325" s="33"/>
      <c r="AI325" s="33"/>
      <c r="AJ325" s="32"/>
      <c r="AK325" s="27"/>
      <c r="AL325" s="43">
        <v>6</v>
      </c>
      <c r="AM325" s="27">
        <f t="shared" ref="AM325:AM332" si="409">AL325/G325*100</f>
        <v>19.35483870967742</v>
      </c>
      <c r="AN325" s="43">
        <v>5</v>
      </c>
      <c r="AO325" s="27">
        <f>AN325/G325*100</f>
        <v>16.129032258064516</v>
      </c>
      <c r="AP325" s="43"/>
      <c r="AQ325" s="33"/>
      <c r="AR325" s="43">
        <v>20</v>
      </c>
      <c r="AS325" s="27">
        <f t="shared" ref="AS325:AS332" si="410">AR325/G325*100</f>
        <v>64.516129032258064</v>
      </c>
      <c r="AT325" s="43">
        <v>1</v>
      </c>
      <c r="AU325" s="43"/>
      <c r="AV325" s="43"/>
      <c r="AW325" s="43">
        <v>1</v>
      </c>
      <c r="AX325" s="43">
        <v>16</v>
      </c>
      <c r="AY325" s="29">
        <f>AX325/G325*100</f>
        <v>51.612903225806448</v>
      </c>
      <c r="AZ325" s="43">
        <v>15</v>
      </c>
      <c r="BA325" s="29">
        <f>AZ325/G325*100</f>
        <v>48.387096774193552</v>
      </c>
    </row>
    <row r="326" spans="1:54" x14ac:dyDescent="0.2">
      <c r="A326" s="43">
        <v>2</v>
      </c>
      <c r="B326" s="189"/>
      <c r="C326" s="37" t="s">
        <v>360</v>
      </c>
      <c r="D326" s="32">
        <v>1</v>
      </c>
      <c r="E326" s="160"/>
      <c r="F326" s="43">
        <v>21</v>
      </c>
      <c r="G326" s="43">
        <v>21</v>
      </c>
      <c r="H326" s="43"/>
      <c r="I326" s="27"/>
      <c r="J326" s="43">
        <v>21</v>
      </c>
      <c r="K326" s="27">
        <v>100</v>
      </c>
      <c r="L326" s="43">
        <v>13</v>
      </c>
      <c r="M326" s="27">
        <f t="shared" ref="M326:M332" si="411">L326/F326*100</f>
        <v>61.904761904761905</v>
      </c>
      <c r="N326" s="43">
        <v>8</v>
      </c>
      <c r="O326" s="27">
        <f t="shared" ref="O326:O332" si="412">N326/F326*100</f>
        <v>38.095238095238095</v>
      </c>
      <c r="P326" s="43">
        <v>3</v>
      </c>
      <c r="Q326" s="27">
        <f t="shared" ref="Q326:Q332" si="413">P326/G326*100</f>
        <v>14.285714285714285</v>
      </c>
      <c r="R326" s="43">
        <v>9</v>
      </c>
      <c r="S326" s="27">
        <f t="shared" ref="S326:S332" si="414">R326/G326*100</f>
        <v>42.857142857142854</v>
      </c>
      <c r="T326" s="43">
        <v>7</v>
      </c>
      <c r="U326" s="27">
        <f t="shared" ref="U326:U332" si="415">T326/G326*100</f>
        <v>33.333333333333329</v>
      </c>
      <c r="V326" s="43">
        <v>2</v>
      </c>
      <c r="W326" s="27">
        <f t="shared" ref="W326:W332" si="416">V326/G326*100</f>
        <v>9.5238095238095237</v>
      </c>
      <c r="X326" s="43">
        <v>18</v>
      </c>
      <c r="Y326" s="27">
        <f t="shared" si="407"/>
        <v>85.714285714285708</v>
      </c>
      <c r="Z326" s="43"/>
      <c r="AA326" s="33"/>
      <c r="AB326" s="43">
        <v>3</v>
      </c>
      <c r="AC326" s="27">
        <f t="shared" si="408"/>
        <v>14.285714285714285</v>
      </c>
      <c r="AD326" s="43"/>
      <c r="AE326" s="21"/>
      <c r="AF326" s="43"/>
      <c r="AG326" s="33"/>
      <c r="AH326" s="33"/>
      <c r="AI326" s="33"/>
      <c r="AJ326" s="32"/>
      <c r="AK326" s="27"/>
      <c r="AL326" s="43">
        <v>8</v>
      </c>
      <c r="AM326" s="27">
        <f t="shared" si="409"/>
        <v>38.095238095238095</v>
      </c>
      <c r="AN326" s="43">
        <v>1</v>
      </c>
      <c r="AO326" s="27">
        <f>AN326/G326*100</f>
        <v>4.7619047619047619</v>
      </c>
      <c r="AP326" s="43"/>
      <c r="AQ326" s="33"/>
      <c r="AR326" s="43">
        <v>12</v>
      </c>
      <c r="AS326" s="27">
        <f t="shared" si="410"/>
        <v>57.142857142857139</v>
      </c>
      <c r="AT326" s="43">
        <v>1</v>
      </c>
      <c r="AU326" s="43"/>
      <c r="AV326" s="43"/>
      <c r="AW326" s="43">
        <v>1</v>
      </c>
      <c r="AX326" s="43">
        <v>13</v>
      </c>
      <c r="AY326" s="29">
        <f t="shared" ref="AY326:AY332" si="417">AX326/G326*100</f>
        <v>61.904761904761905</v>
      </c>
      <c r="AZ326" s="43">
        <v>8</v>
      </c>
      <c r="BA326" s="29">
        <f t="shared" ref="BA326:BA332" si="418">AZ326/G326*100</f>
        <v>38.095238095238095</v>
      </c>
    </row>
    <row r="327" spans="1:54" x14ac:dyDescent="0.2">
      <c r="A327" s="43">
        <v>3</v>
      </c>
      <c r="B327" s="189"/>
      <c r="C327" s="37" t="s">
        <v>361</v>
      </c>
      <c r="D327" s="32">
        <v>1</v>
      </c>
      <c r="E327" s="160"/>
      <c r="F327" s="43">
        <v>21</v>
      </c>
      <c r="G327" s="43">
        <v>21</v>
      </c>
      <c r="H327" s="43"/>
      <c r="I327" s="27"/>
      <c r="J327" s="43">
        <v>21</v>
      </c>
      <c r="K327" s="27">
        <v>100</v>
      </c>
      <c r="L327" s="43">
        <v>12</v>
      </c>
      <c r="M327" s="27">
        <f t="shared" si="411"/>
        <v>57.142857142857139</v>
      </c>
      <c r="N327" s="43">
        <v>9</v>
      </c>
      <c r="O327" s="27">
        <f t="shared" si="412"/>
        <v>42.857142857142854</v>
      </c>
      <c r="P327" s="43">
        <v>3</v>
      </c>
      <c r="Q327" s="27">
        <f t="shared" si="413"/>
        <v>14.285714285714285</v>
      </c>
      <c r="R327" s="43">
        <v>8</v>
      </c>
      <c r="S327" s="27">
        <f t="shared" si="414"/>
        <v>38.095238095238095</v>
      </c>
      <c r="T327" s="43">
        <v>6</v>
      </c>
      <c r="U327" s="27">
        <f t="shared" si="415"/>
        <v>28.571428571428569</v>
      </c>
      <c r="V327" s="43">
        <v>4</v>
      </c>
      <c r="W327" s="27">
        <f t="shared" si="416"/>
        <v>19.047619047619047</v>
      </c>
      <c r="X327" s="43">
        <v>10</v>
      </c>
      <c r="Y327" s="27">
        <f t="shared" si="407"/>
        <v>47.619047619047613</v>
      </c>
      <c r="Z327" s="43"/>
      <c r="AA327" s="33"/>
      <c r="AB327" s="43">
        <v>11</v>
      </c>
      <c r="AC327" s="27">
        <f t="shared" si="408"/>
        <v>52.380952380952387</v>
      </c>
      <c r="AD327" s="43"/>
      <c r="AE327" s="21"/>
      <c r="AF327" s="33"/>
      <c r="AG327" s="33"/>
      <c r="AH327" s="33"/>
      <c r="AI327" s="33"/>
      <c r="AJ327" s="32"/>
      <c r="AK327" s="27"/>
      <c r="AL327" s="43">
        <v>10</v>
      </c>
      <c r="AM327" s="27">
        <f t="shared" si="409"/>
        <v>47.619047619047613</v>
      </c>
      <c r="AN327" s="43"/>
      <c r="AO327" s="27"/>
      <c r="AP327" s="43"/>
      <c r="AQ327" s="33"/>
      <c r="AR327" s="43">
        <v>11</v>
      </c>
      <c r="AS327" s="27">
        <f t="shared" si="410"/>
        <v>52.380952380952387</v>
      </c>
      <c r="AT327" s="43"/>
      <c r="AU327" s="43"/>
      <c r="AV327" s="43"/>
      <c r="AW327" s="43"/>
      <c r="AX327" s="43">
        <v>14</v>
      </c>
      <c r="AY327" s="29">
        <f t="shared" si="417"/>
        <v>66.666666666666657</v>
      </c>
      <c r="AZ327" s="43">
        <v>7</v>
      </c>
      <c r="BA327" s="29">
        <f t="shared" si="418"/>
        <v>33.333333333333329</v>
      </c>
    </row>
    <row r="328" spans="1:54" x14ac:dyDescent="0.2">
      <c r="A328" s="43">
        <v>4</v>
      </c>
      <c r="B328" s="189"/>
      <c r="C328" s="37" t="s">
        <v>362</v>
      </c>
      <c r="D328" s="32">
        <v>1</v>
      </c>
      <c r="E328" s="43"/>
      <c r="F328" s="43">
        <v>21</v>
      </c>
      <c r="G328" s="43">
        <v>21</v>
      </c>
      <c r="H328" s="43"/>
      <c r="I328" s="27"/>
      <c r="J328" s="43">
        <v>21</v>
      </c>
      <c r="K328" s="27">
        <v>100</v>
      </c>
      <c r="L328" s="43">
        <v>13</v>
      </c>
      <c r="M328" s="27">
        <f t="shared" si="411"/>
        <v>61.904761904761905</v>
      </c>
      <c r="N328" s="43">
        <v>8</v>
      </c>
      <c r="O328" s="27">
        <f t="shared" si="412"/>
        <v>38.095238095238095</v>
      </c>
      <c r="P328" s="43">
        <v>3</v>
      </c>
      <c r="Q328" s="27">
        <f t="shared" si="413"/>
        <v>14.285714285714285</v>
      </c>
      <c r="R328" s="43">
        <v>10</v>
      </c>
      <c r="S328" s="27">
        <f t="shared" si="414"/>
        <v>47.619047619047613</v>
      </c>
      <c r="T328" s="43">
        <v>3</v>
      </c>
      <c r="U328" s="27">
        <f t="shared" si="415"/>
        <v>14.285714285714285</v>
      </c>
      <c r="V328" s="43">
        <v>5</v>
      </c>
      <c r="W328" s="27">
        <f t="shared" si="416"/>
        <v>23.809523809523807</v>
      </c>
      <c r="X328" s="43">
        <v>7</v>
      </c>
      <c r="Y328" s="27">
        <f t="shared" si="407"/>
        <v>33.333333333333329</v>
      </c>
      <c r="Z328" s="43"/>
      <c r="AA328" s="33"/>
      <c r="AB328" s="43">
        <v>14</v>
      </c>
      <c r="AC328" s="27">
        <f t="shared" si="408"/>
        <v>66.666666666666657</v>
      </c>
      <c r="AD328" s="43"/>
      <c r="AE328" s="21"/>
      <c r="AF328" s="43"/>
      <c r="AG328" s="33"/>
      <c r="AH328" s="33"/>
      <c r="AI328" s="33"/>
      <c r="AJ328" s="32"/>
      <c r="AK328" s="27"/>
      <c r="AL328" s="43">
        <v>10</v>
      </c>
      <c r="AM328" s="27">
        <f t="shared" si="409"/>
        <v>47.619047619047613</v>
      </c>
      <c r="AN328" s="43">
        <v>4</v>
      </c>
      <c r="AO328" s="27">
        <f>AN328/G328*100</f>
        <v>19.047619047619047</v>
      </c>
      <c r="AP328" s="43"/>
      <c r="AQ328" s="33"/>
      <c r="AR328" s="43">
        <v>7</v>
      </c>
      <c r="AS328" s="27">
        <f t="shared" si="410"/>
        <v>33.333333333333329</v>
      </c>
      <c r="AT328" s="43"/>
      <c r="AU328" s="43"/>
      <c r="AV328" s="43"/>
      <c r="AW328" s="43"/>
      <c r="AX328" s="43">
        <v>13</v>
      </c>
      <c r="AY328" s="29">
        <f t="shared" si="417"/>
        <v>61.904761904761905</v>
      </c>
      <c r="AZ328" s="43">
        <v>8</v>
      </c>
      <c r="BA328" s="29">
        <f t="shared" si="418"/>
        <v>38.095238095238095</v>
      </c>
    </row>
    <row r="329" spans="1:54" x14ac:dyDescent="0.2">
      <c r="A329" s="43">
        <v>5</v>
      </c>
      <c r="B329" s="189"/>
      <c r="C329" s="37" t="s">
        <v>363</v>
      </c>
      <c r="D329" s="32">
        <v>1</v>
      </c>
      <c r="E329" s="43"/>
      <c r="F329" s="43">
        <v>31</v>
      </c>
      <c r="G329" s="43">
        <v>31</v>
      </c>
      <c r="H329" s="43"/>
      <c r="I329" s="27"/>
      <c r="J329" s="43">
        <v>31</v>
      </c>
      <c r="K329" s="27">
        <v>100</v>
      </c>
      <c r="L329" s="43">
        <v>17</v>
      </c>
      <c r="M329" s="27">
        <f t="shared" si="411"/>
        <v>54.838709677419352</v>
      </c>
      <c r="N329" s="43">
        <v>14</v>
      </c>
      <c r="O329" s="27">
        <f t="shared" si="412"/>
        <v>45.161290322580641</v>
      </c>
      <c r="P329" s="43">
        <v>10</v>
      </c>
      <c r="Q329" s="27">
        <f t="shared" si="413"/>
        <v>32.258064516129032</v>
      </c>
      <c r="R329" s="43">
        <v>8</v>
      </c>
      <c r="S329" s="27">
        <f t="shared" si="414"/>
        <v>25.806451612903224</v>
      </c>
      <c r="T329" s="43">
        <v>6</v>
      </c>
      <c r="U329" s="27">
        <f t="shared" si="415"/>
        <v>19.35483870967742</v>
      </c>
      <c r="V329" s="43">
        <v>7</v>
      </c>
      <c r="W329" s="27">
        <f t="shared" si="416"/>
        <v>22.58064516129032</v>
      </c>
      <c r="X329" s="43">
        <v>31</v>
      </c>
      <c r="Y329" s="27">
        <f t="shared" si="407"/>
        <v>100</v>
      </c>
      <c r="Z329" s="43"/>
      <c r="AA329" s="33"/>
      <c r="AB329" s="43"/>
      <c r="AC329" s="27"/>
      <c r="AD329" s="43"/>
      <c r="AE329" s="21"/>
      <c r="AF329" s="43"/>
      <c r="AG329" s="33"/>
      <c r="AH329" s="33"/>
      <c r="AI329" s="33"/>
      <c r="AJ329" s="32"/>
      <c r="AK329" s="27"/>
      <c r="AL329" s="43">
        <v>8</v>
      </c>
      <c r="AM329" s="27">
        <f t="shared" si="409"/>
        <v>25.806451612903224</v>
      </c>
      <c r="AN329" s="43">
        <v>6</v>
      </c>
      <c r="AO329" s="27">
        <f>AN329/G329*100</f>
        <v>19.35483870967742</v>
      </c>
      <c r="AP329" s="43"/>
      <c r="AQ329" s="33"/>
      <c r="AR329" s="43">
        <v>17</v>
      </c>
      <c r="AS329" s="27">
        <f t="shared" si="410"/>
        <v>54.838709677419352</v>
      </c>
      <c r="AT329" s="32">
        <v>1</v>
      </c>
      <c r="AU329" s="43">
        <v>1</v>
      </c>
      <c r="AV329" s="43"/>
      <c r="AW329" s="43"/>
      <c r="AX329" s="43">
        <v>16</v>
      </c>
      <c r="AY329" s="29">
        <f t="shared" si="417"/>
        <v>51.612903225806448</v>
      </c>
      <c r="AZ329" s="43">
        <v>15</v>
      </c>
      <c r="BA329" s="29">
        <f t="shared" si="418"/>
        <v>48.387096774193552</v>
      </c>
    </row>
    <row r="330" spans="1:54" x14ac:dyDescent="0.2">
      <c r="A330" s="43">
        <v>6</v>
      </c>
      <c r="B330" s="189"/>
      <c r="C330" s="37" t="s">
        <v>364</v>
      </c>
      <c r="D330" s="32">
        <v>1</v>
      </c>
      <c r="E330" s="43"/>
      <c r="F330" s="43">
        <v>21</v>
      </c>
      <c r="G330" s="43">
        <v>20</v>
      </c>
      <c r="H330" s="43"/>
      <c r="I330" s="27"/>
      <c r="J330" s="43">
        <v>20</v>
      </c>
      <c r="K330" s="27">
        <v>100</v>
      </c>
      <c r="L330" s="43">
        <v>11</v>
      </c>
      <c r="M330" s="27">
        <f t="shared" si="411"/>
        <v>52.380952380952387</v>
      </c>
      <c r="N330" s="43">
        <v>9</v>
      </c>
      <c r="O330" s="27">
        <f t="shared" si="412"/>
        <v>42.857142857142854</v>
      </c>
      <c r="P330" s="43">
        <v>1</v>
      </c>
      <c r="Q330" s="27">
        <f t="shared" si="413"/>
        <v>5</v>
      </c>
      <c r="R330" s="43">
        <v>11</v>
      </c>
      <c r="S330" s="27">
        <f t="shared" si="414"/>
        <v>55.000000000000007</v>
      </c>
      <c r="T330" s="43">
        <v>5</v>
      </c>
      <c r="U330" s="27">
        <f t="shared" si="415"/>
        <v>25</v>
      </c>
      <c r="V330" s="43">
        <v>3</v>
      </c>
      <c r="W330" s="27">
        <f t="shared" si="416"/>
        <v>15</v>
      </c>
      <c r="X330" s="43">
        <v>20</v>
      </c>
      <c r="Y330" s="27">
        <f t="shared" si="407"/>
        <v>95.238095238095227</v>
      </c>
      <c r="Z330" s="43"/>
      <c r="AA330" s="33"/>
      <c r="AB330" s="43"/>
      <c r="AC330" s="27"/>
      <c r="AD330" s="43"/>
      <c r="AE330" s="21"/>
      <c r="AF330" s="43"/>
      <c r="AG330" s="33"/>
      <c r="AH330" s="33"/>
      <c r="AI330" s="33"/>
      <c r="AJ330" s="32"/>
      <c r="AK330" s="27"/>
      <c r="AL330" s="43">
        <v>5</v>
      </c>
      <c r="AM330" s="27">
        <f t="shared" si="409"/>
        <v>25</v>
      </c>
      <c r="AN330" s="43">
        <v>4</v>
      </c>
      <c r="AO330" s="27">
        <f>AN330/G330*100</f>
        <v>20</v>
      </c>
      <c r="AP330" s="43"/>
      <c r="AQ330" s="33"/>
      <c r="AR330" s="43">
        <v>11</v>
      </c>
      <c r="AS330" s="27">
        <f t="shared" si="410"/>
        <v>55.000000000000007</v>
      </c>
      <c r="AT330" s="32"/>
      <c r="AU330" s="43"/>
      <c r="AV330" s="43"/>
      <c r="AW330" s="43"/>
      <c r="AX330" s="43">
        <v>13</v>
      </c>
      <c r="AY330" s="29">
        <f t="shared" si="417"/>
        <v>65</v>
      </c>
      <c r="AZ330" s="43">
        <v>7</v>
      </c>
      <c r="BA330" s="29">
        <f t="shared" si="418"/>
        <v>35</v>
      </c>
    </row>
    <row r="331" spans="1:54" x14ac:dyDescent="0.2">
      <c r="A331" s="43">
        <v>7</v>
      </c>
      <c r="B331" s="189"/>
      <c r="C331" s="37" t="s">
        <v>365</v>
      </c>
      <c r="D331" s="32">
        <v>1</v>
      </c>
      <c r="E331" s="43"/>
      <c r="F331" s="43">
        <v>21</v>
      </c>
      <c r="G331" s="43">
        <v>21</v>
      </c>
      <c r="H331" s="43"/>
      <c r="I331" s="27"/>
      <c r="J331" s="43">
        <v>21</v>
      </c>
      <c r="K331" s="27">
        <v>100</v>
      </c>
      <c r="L331" s="43">
        <v>13</v>
      </c>
      <c r="M331" s="27">
        <f t="shared" si="411"/>
        <v>61.904761904761905</v>
      </c>
      <c r="N331" s="43">
        <v>8</v>
      </c>
      <c r="O331" s="27">
        <f t="shared" si="412"/>
        <v>38.095238095238095</v>
      </c>
      <c r="P331" s="43">
        <v>7</v>
      </c>
      <c r="Q331" s="27">
        <f t="shared" si="413"/>
        <v>33.333333333333329</v>
      </c>
      <c r="R331" s="43">
        <v>6</v>
      </c>
      <c r="S331" s="27">
        <f t="shared" si="414"/>
        <v>28.571428571428569</v>
      </c>
      <c r="T331" s="43">
        <v>5</v>
      </c>
      <c r="U331" s="27">
        <f t="shared" si="415"/>
        <v>23.809523809523807</v>
      </c>
      <c r="V331" s="43">
        <v>3</v>
      </c>
      <c r="W331" s="27">
        <f t="shared" si="416"/>
        <v>14.285714285714285</v>
      </c>
      <c r="X331" s="43">
        <v>10</v>
      </c>
      <c r="Y331" s="27">
        <f t="shared" si="407"/>
        <v>47.619047619047613</v>
      </c>
      <c r="Z331" s="43"/>
      <c r="AA331" s="33"/>
      <c r="AB331" s="43"/>
      <c r="AC331" s="27"/>
      <c r="AD331" s="43">
        <v>10</v>
      </c>
      <c r="AE331" s="27">
        <f>AD331*100/F331</f>
        <v>47.61904761904762</v>
      </c>
      <c r="AF331" s="33"/>
      <c r="AG331" s="33"/>
      <c r="AH331" s="33"/>
      <c r="AI331" s="33"/>
      <c r="AJ331" s="32">
        <v>1</v>
      </c>
      <c r="AK331" s="27">
        <f>AJ331*100/F331</f>
        <v>4.7619047619047619</v>
      </c>
      <c r="AL331" s="43">
        <v>3</v>
      </c>
      <c r="AM331" s="27">
        <f t="shared" si="409"/>
        <v>14.285714285714285</v>
      </c>
      <c r="AN331" s="43">
        <v>1</v>
      </c>
      <c r="AO331" s="27">
        <f>AN331/G331*100</f>
        <v>4.7619047619047619</v>
      </c>
      <c r="AP331" s="43"/>
      <c r="AQ331" s="33"/>
      <c r="AR331" s="43">
        <v>17</v>
      </c>
      <c r="AS331" s="27">
        <f t="shared" si="410"/>
        <v>80.952380952380949</v>
      </c>
      <c r="AT331" s="32"/>
      <c r="AU331" s="43"/>
      <c r="AV331" s="43"/>
      <c r="AW331" s="43"/>
      <c r="AX331" s="43">
        <v>14</v>
      </c>
      <c r="AY331" s="29">
        <f t="shared" si="417"/>
        <v>66.666666666666657</v>
      </c>
      <c r="AZ331" s="43">
        <v>7</v>
      </c>
      <c r="BA331" s="29">
        <f t="shared" si="418"/>
        <v>33.333333333333329</v>
      </c>
    </row>
    <row r="332" spans="1:54" x14ac:dyDescent="0.2">
      <c r="A332" s="43">
        <v>8</v>
      </c>
      <c r="B332" s="189"/>
      <c r="C332" s="37" t="s">
        <v>366</v>
      </c>
      <c r="D332" s="32">
        <v>1</v>
      </c>
      <c r="E332" s="43"/>
      <c r="F332" s="43">
        <v>21</v>
      </c>
      <c r="G332" s="43">
        <v>21</v>
      </c>
      <c r="H332" s="43"/>
      <c r="I332" s="27"/>
      <c r="J332" s="43">
        <v>21</v>
      </c>
      <c r="K332" s="27">
        <v>100</v>
      </c>
      <c r="L332" s="43">
        <v>12</v>
      </c>
      <c r="M332" s="27">
        <f t="shared" si="411"/>
        <v>57.142857142857139</v>
      </c>
      <c r="N332" s="43">
        <v>9</v>
      </c>
      <c r="O332" s="27">
        <f t="shared" si="412"/>
        <v>42.857142857142854</v>
      </c>
      <c r="P332" s="43">
        <v>4</v>
      </c>
      <c r="Q332" s="27">
        <f t="shared" si="413"/>
        <v>19.047619047619047</v>
      </c>
      <c r="R332" s="43">
        <v>9</v>
      </c>
      <c r="S332" s="27">
        <f t="shared" si="414"/>
        <v>42.857142857142854</v>
      </c>
      <c r="T332" s="43">
        <v>7</v>
      </c>
      <c r="U332" s="27">
        <f t="shared" si="415"/>
        <v>33.333333333333329</v>
      </c>
      <c r="V332" s="43">
        <v>1</v>
      </c>
      <c r="W332" s="27">
        <f t="shared" si="416"/>
        <v>4.7619047619047619</v>
      </c>
      <c r="X332" s="43">
        <v>21</v>
      </c>
      <c r="Y332" s="27">
        <f t="shared" si="407"/>
        <v>100</v>
      </c>
      <c r="Z332" s="43"/>
      <c r="AA332" s="33"/>
      <c r="AB332" s="43"/>
      <c r="AC332" s="27"/>
      <c r="AD332" s="43"/>
      <c r="AE332" s="32"/>
      <c r="AF332" s="43"/>
      <c r="AG332" s="33"/>
      <c r="AH332" s="33"/>
      <c r="AI332" s="33"/>
      <c r="AJ332" s="32"/>
      <c r="AK332" s="33"/>
      <c r="AL332" s="43">
        <v>4</v>
      </c>
      <c r="AM332" s="27">
        <f t="shared" si="409"/>
        <v>19.047619047619047</v>
      </c>
      <c r="AN332" s="43">
        <v>3</v>
      </c>
      <c r="AO332" s="27">
        <f>AN332/G332*100</f>
        <v>14.285714285714285</v>
      </c>
      <c r="AP332" s="43"/>
      <c r="AQ332" s="33"/>
      <c r="AR332" s="43">
        <v>14</v>
      </c>
      <c r="AS332" s="27">
        <f t="shared" si="410"/>
        <v>66.666666666666657</v>
      </c>
      <c r="AT332" s="32"/>
      <c r="AU332" s="43"/>
      <c r="AV332" s="43"/>
      <c r="AW332" s="43"/>
      <c r="AX332" s="43">
        <v>13</v>
      </c>
      <c r="AY332" s="29">
        <f t="shared" si="417"/>
        <v>61.904761904761905</v>
      </c>
      <c r="AZ332" s="43">
        <v>8</v>
      </c>
      <c r="BA332" s="29">
        <f t="shared" si="418"/>
        <v>38.095238095238095</v>
      </c>
    </row>
    <row r="333" spans="1:54" x14ac:dyDescent="0.2">
      <c r="A333" s="275" t="s">
        <v>47</v>
      </c>
      <c r="B333" s="275"/>
      <c r="C333" s="275"/>
      <c r="D333" s="275"/>
      <c r="E333" s="275"/>
      <c r="F333" s="275"/>
      <c r="G333" s="275"/>
      <c r="H333" s="275"/>
      <c r="I333" s="275"/>
      <c r="J333" s="275"/>
      <c r="K333" s="275"/>
      <c r="L333" s="275"/>
      <c r="M333" s="275"/>
      <c r="N333" s="275"/>
      <c r="O333" s="275"/>
      <c r="P333" s="275"/>
      <c r="Q333" s="275"/>
      <c r="R333" s="275"/>
      <c r="S333" s="275"/>
      <c r="T333" s="275"/>
      <c r="U333" s="275"/>
      <c r="V333" s="275"/>
      <c r="W333" s="275"/>
      <c r="X333" s="275"/>
      <c r="Y333" s="275"/>
      <c r="Z333" s="275"/>
      <c r="AA333" s="275"/>
      <c r="AB333" s="275"/>
      <c r="AC333" s="275"/>
      <c r="AD333" s="275"/>
      <c r="AE333" s="275"/>
      <c r="AF333" s="275"/>
      <c r="AG333" s="275"/>
      <c r="AH333" s="275"/>
      <c r="AI333" s="275"/>
      <c r="AJ333" s="275"/>
      <c r="AK333" s="275"/>
      <c r="AL333" s="275"/>
      <c r="AM333" s="275"/>
      <c r="AN333" s="275"/>
      <c r="AO333" s="275"/>
      <c r="AP333" s="275"/>
      <c r="AQ333" s="275"/>
      <c r="AR333" s="275"/>
      <c r="AS333" s="275"/>
      <c r="AT333" s="275"/>
      <c r="AU333" s="275"/>
      <c r="AV333" s="275"/>
      <c r="AW333" s="275"/>
      <c r="AX333" s="275"/>
      <c r="AY333" s="275"/>
      <c r="AZ333" s="275"/>
      <c r="BA333" s="275"/>
    </row>
    <row r="334" spans="1:54" ht="25.5" x14ac:dyDescent="0.2">
      <c r="A334" s="394"/>
      <c r="B334" s="260" t="s">
        <v>373</v>
      </c>
      <c r="C334" s="276">
        <f>C335+C336</f>
        <v>25</v>
      </c>
      <c r="D334" s="260">
        <f>D335+D336</f>
        <v>22</v>
      </c>
      <c r="E334" s="260">
        <v>3</v>
      </c>
      <c r="F334" s="277">
        <f>F335+F336</f>
        <v>625</v>
      </c>
      <c r="G334" s="277">
        <f>G335+G336</f>
        <v>625</v>
      </c>
      <c r="H334" s="277">
        <f>H335+H336</f>
        <v>144</v>
      </c>
      <c r="I334" s="51">
        <f>H334*100/G334</f>
        <v>23.04</v>
      </c>
      <c r="J334" s="277">
        <f>J335+J336</f>
        <v>481</v>
      </c>
      <c r="K334" s="51">
        <f>J334*100/G334</f>
        <v>76.959999999999994</v>
      </c>
      <c r="L334" s="277">
        <f>L335+L336</f>
        <v>370</v>
      </c>
      <c r="M334" s="51">
        <f t="shared" ref="M334:M366" si="419">L334*100/G334</f>
        <v>59.2</v>
      </c>
      <c r="N334" s="277">
        <f>N335+N336</f>
        <v>255</v>
      </c>
      <c r="O334" s="51">
        <f t="shared" ref="O334:O361" si="420">N334*100/G334</f>
        <v>40.799999999999997</v>
      </c>
      <c r="P334" s="277">
        <f>P335+P336</f>
        <v>102</v>
      </c>
      <c r="Q334" s="51">
        <f t="shared" ref="Q334:Q366" si="421">P334*100/G334</f>
        <v>16.32</v>
      </c>
      <c r="R334" s="277">
        <f>R335+R336</f>
        <v>244</v>
      </c>
      <c r="S334" s="262">
        <f t="shared" ref="S334:S366" si="422">R334*100/G334</f>
        <v>39.04</v>
      </c>
      <c r="T334" s="277">
        <f>T335+T336</f>
        <v>175</v>
      </c>
      <c r="U334" s="51">
        <f t="shared" ref="U334:U366" si="423">T334*100/G334</f>
        <v>28</v>
      </c>
      <c r="V334" s="277">
        <f>V335+V336</f>
        <v>104</v>
      </c>
      <c r="W334" s="51">
        <f t="shared" ref="W334:W366" si="424">V334*100/G334</f>
        <v>16.64</v>
      </c>
      <c r="X334" s="277">
        <f>X335+X336</f>
        <v>606</v>
      </c>
      <c r="Y334" s="51">
        <f>X334*100/G334</f>
        <v>96.96</v>
      </c>
      <c r="Z334" s="277"/>
      <c r="AA334" s="51"/>
      <c r="AB334" s="277"/>
      <c r="AC334" s="51"/>
      <c r="AD334" s="277">
        <f t="shared" ref="AD334:AJ334" si="425">AD335+AD336</f>
        <v>1</v>
      </c>
      <c r="AE334" s="51">
        <f t="shared" ref="AE334:AE340" si="426">AD334*100/G334</f>
        <v>0.16</v>
      </c>
      <c r="AF334" s="277">
        <f t="shared" si="425"/>
        <v>7</v>
      </c>
      <c r="AG334" s="51">
        <f t="shared" ref="AG334:AG366" si="427">AF334*100/G334</f>
        <v>1.1200000000000001</v>
      </c>
      <c r="AH334" s="277">
        <f t="shared" si="425"/>
        <v>3</v>
      </c>
      <c r="AI334" s="51">
        <f t="shared" ref="AI334:AI356" si="428">AH334*100/G334</f>
        <v>0.48</v>
      </c>
      <c r="AJ334" s="277">
        <f t="shared" si="425"/>
        <v>7</v>
      </c>
      <c r="AK334" s="51">
        <f>AJ334*100/G334</f>
        <v>1.1200000000000001</v>
      </c>
      <c r="AL334" s="277">
        <f>AL335+AL336</f>
        <v>112</v>
      </c>
      <c r="AM334" s="51">
        <f>AL334*100/G334</f>
        <v>17.920000000000002</v>
      </c>
      <c r="AN334" s="277">
        <f>AN335+AN336</f>
        <v>110</v>
      </c>
      <c r="AO334" s="51">
        <f>AN334*100/G334</f>
        <v>17.600000000000001</v>
      </c>
      <c r="AP334" s="277">
        <f>AP335+AP336</f>
        <v>7</v>
      </c>
      <c r="AQ334" s="51">
        <f>AP334*100/G334</f>
        <v>1.1200000000000001</v>
      </c>
      <c r="AR334" s="277">
        <f>AR335+AR336</f>
        <v>396</v>
      </c>
      <c r="AS334" s="51">
        <f>AR334*100/G334</f>
        <v>63.36</v>
      </c>
      <c r="AT334" s="277">
        <f>AT335+AT336</f>
        <v>7</v>
      </c>
      <c r="AU334" s="277">
        <f t="shared" ref="AU334:AW334" si="429">AU335+AU336</f>
        <v>0</v>
      </c>
      <c r="AV334" s="277">
        <f t="shared" si="429"/>
        <v>6</v>
      </c>
      <c r="AW334" s="277">
        <f t="shared" si="429"/>
        <v>0</v>
      </c>
      <c r="AX334" s="277">
        <f>AX335+AX336</f>
        <v>344</v>
      </c>
      <c r="AY334" s="51">
        <f>AX334*100/G334</f>
        <v>55.04</v>
      </c>
      <c r="AZ334" s="277">
        <f>AZ335+AZ336</f>
        <v>281</v>
      </c>
      <c r="BA334" s="51">
        <f>AZ334*100/G334</f>
        <v>44.96</v>
      </c>
    </row>
    <row r="335" spans="1:54" x14ac:dyDescent="0.2">
      <c r="A335" s="395"/>
      <c r="B335" s="54" t="s">
        <v>48</v>
      </c>
      <c r="C335" s="54">
        <v>3</v>
      </c>
      <c r="D335" s="54"/>
      <c r="E335" s="54">
        <f>E337+E338+E339</f>
        <v>3</v>
      </c>
      <c r="F335" s="53">
        <f>F337+F338+F339</f>
        <v>103</v>
      </c>
      <c r="G335" s="53">
        <f>G337+G338+G339</f>
        <v>103</v>
      </c>
      <c r="H335" s="53">
        <f t="shared" ref="H335:AZ335" si="430">H337+H338+H339</f>
        <v>103</v>
      </c>
      <c r="I335" s="87">
        <f t="shared" ref="I335:I355" si="431">H335*100/G335</f>
        <v>100</v>
      </c>
      <c r="J335" s="53"/>
      <c r="K335" s="87"/>
      <c r="L335" s="53">
        <f t="shared" si="430"/>
        <v>72</v>
      </c>
      <c r="M335" s="87">
        <f t="shared" si="419"/>
        <v>69.902912621359221</v>
      </c>
      <c r="N335" s="53">
        <f t="shared" si="430"/>
        <v>31</v>
      </c>
      <c r="O335" s="87">
        <f t="shared" si="420"/>
        <v>30.097087378640776</v>
      </c>
      <c r="P335" s="53">
        <f t="shared" si="430"/>
        <v>16</v>
      </c>
      <c r="Q335" s="87">
        <f t="shared" si="421"/>
        <v>15.533980582524272</v>
      </c>
      <c r="R335" s="53">
        <f t="shared" si="430"/>
        <v>49</v>
      </c>
      <c r="S335" s="396">
        <f t="shared" si="422"/>
        <v>47.572815533980581</v>
      </c>
      <c r="T335" s="53">
        <f t="shared" si="430"/>
        <v>25</v>
      </c>
      <c r="U335" s="87">
        <f t="shared" si="423"/>
        <v>24.271844660194176</v>
      </c>
      <c r="V335" s="53">
        <f t="shared" si="430"/>
        <v>13</v>
      </c>
      <c r="W335" s="87">
        <f t="shared" si="424"/>
        <v>12.621359223300971</v>
      </c>
      <c r="X335" s="53">
        <f t="shared" si="430"/>
        <v>95</v>
      </c>
      <c r="Y335" s="87">
        <f t="shared" ref="Y335:Y366" si="432">X335*100/G335</f>
        <v>92.233009708737868</v>
      </c>
      <c r="Z335" s="53"/>
      <c r="AA335" s="87"/>
      <c r="AB335" s="53"/>
      <c r="AC335" s="87"/>
      <c r="AD335" s="53"/>
      <c r="AE335" s="87"/>
      <c r="AF335" s="53">
        <f t="shared" si="430"/>
        <v>1</v>
      </c>
      <c r="AG335" s="87">
        <f t="shared" si="427"/>
        <v>0.970873786407767</v>
      </c>
      <c r="AH335" s="53">
        <f t="shared" si="430"/>
        <v>1</v>
      </c>
      <c r="AI335" s="87">
        <f t="shared" si="428"/>
        <v>0.970873786407767</v>
      </c>
      <c r="AJ335" s="53">
        <f t="shared" si="430"/>
        <v>5</v>
      </c>
      <c r="AK335" s="87">
        <f t="shared" ref="AK335:AK356" si="433">AJ335*100/G335</f>
        <v>4.8543689320388346</v>
      </c>
      <c r="AL335" s="53">
        <f t="shared" si="430"/>
        <v>9</v>
      </c>
      <c r="AM335" s="87">
        <f t="shared" ref="AM335:AM366" si="434">AL335*100/G335</f>
        <v>8.7378640776699026</v>
      </c>
      <c r="AN335" s="53">
        <f t="shared" si="430"/>
        <v>16</v>
      </c>
      <c r="AO335" s="87">
        <f t="shared" ref="AO335:AO366" si="435">AN335*100/G335</f>
        <v>15.533980582524272</v>
      </c>
      <c r="AP335" s="53">
        <f t="shared" si="430"/>
        <v>1</v>
      </c>
      <c r="AQ335" s="87">
        <f t="shared" ref="AQ335:AQ356" si="436">AP335*100/G335</f>
        <v>0.970873786407767</v>
      </c>
      <c r="AR335" s="53">
        <f t="shared" si="430"/>
        <v>77</v>
      </c>
      <c r="AS335" s="87">
        <f t="shared" ref="AS335:AS366" si="437">AR335*100/G335</f>
        <v>74.757281553398059</v>
      </c>
      <c r="AT335" s="53">
        <f t="shared" si="430"/>
        <v>1</v>
      </c>
      <c r="AU335" s="53">
        <f t="shared" si="430"/>
        <v>0</v>
      </c>
      <c r="AV335" s="53">
        <f t="shared" si="430"/>
        <v>0</v>
      </c>
      <c r="AW335" s="53">
        <f t="shared" si="430"/>
        <v>0</v>
      </c>
      <c r="AX335" s="53">
        <f t="shared" si="430"/>
        <v>73</v>
      </c>
      <c r="AY335" s="87">
        <f t="shared" ref="AY335:AY366" si="438">AX335*100/G335</f>
        <v>70.873786407766985</v>
      </c>
      <c r="AZ335" s="53">
        <f t="shared" si="430"/>
        <v>30</v>
      </c>
      <c r="BA335" s="87">
        <f t="shared" ref="BA335:BA366" si="439">AZ335*100/G335</f>
        <v>29.126213592233011</v>
      </c>
    </row>
    <row r="336" spans="1:54" x14ac:dyDescent="0.2">
      <c r="A336" s="395"/>
      <c r="B336" s="54" t="s">
        <v>49</v>
      </c>
      <c r="C336" s="54">
        <f>C340+C345+C350+C356+C361</f>
        <v>22</v>
      </c>
      <c r="D336" s="54">
        <f>D340+D345+D350+D356+D361</f>
        <v>22</v>
      </c>
      <c r="E336" s="54"/>
      <c r="F336" s="53">
        <f>F340+F345+F350+F356+F361</f>
        <v>522</v>
      </c>
      <c r="G336" s="53">
        <f>G340+G345+G350+G356+G361</f>
        <v>522</v>
      </c>
      <c r="H336" s="53">
        <f>H340+H345+H350+H356+H361</f>
        <v>41</v>
      </c>
      <c r="I336" s="87">
        <f t="shared" si="431"/>
        <v>7.8544061302681989</v>
      </c>
      <c r="J336" s="53">
        <f>J340+J345+J350+J356+J361</f>
        <v>481</v>
      </c>
      <c r="K336" s="87">
        <f t="shared" ref="K336:K366" si="440">J336*100/G336</f>
        <v>92.145593869731798</v>
      </c>
      <c r="L336" s="53">
        <f>L340+L345+L350+L356+L361</f>
        <v>298</v>
      </c>
      <c r="M336" s="87">
        <f t="shared" si="419"/>
        <v>57.088122605363985</v>
      </c>
      <c r="N336" s="53">
        <f>N340+N345+N350+N356+N361</f>
        <v>224</v>
      </c>
      <c r="O336" s="87">
        <f t="shared" si="420"/>
        <v>42.911877394636015</v>
      </c>
      <c r="P336" s="53">
        <f>P340+P345+P350+P356+P361</f>
        <v>86</v>
      </c>
      <c r="Q336" s="87">
        <f t="shared" si="421"/>
        <v>16.475095785440612</v>
      </c>
      <c r="R336" s="53">
        <f>R340+R345+R350+R356+R361</f>
        <v>195</v>
      </c>
      <c r="S336" s="396">
        <f t="shared" si="422"/>
        <v>37.356321839080458</v>
      </c>
      <c r="T336" s="53">
        <f>T340+T345+T350+T356+T361</f>
        <v>150</v>
      </c>
      <c r="U336" s="87">
        <f t="shared" si="423"/>
        <v>28.735632183908045</v>
      </c>
      <c r="V336" s="53">
        <f>V340+V345+V350+V356+V361</f>
        <v>91</v>
      </c>
      <c r="W336" s="87">
        <f t="shared" si="424"/>
        <v>17.432950191570882</v>
      </c>
      <c r="X336" s="53">
        <f>X340+X345+X350+X356+X361</f>
        <v>511</v>
      </c>
      <c r="Y336" s="87">
        <f t="shared" si="432"/>
        <v>97.892720306513411</v>
      </c>
      <c r="Z336" s="53"/>
      <c r="AA336" s="87"/>
      <c r="AB336" s="53"/>
      <c r="AC336" s="87"/>
      <c r="AD336" s="53">
        <f t="shared" ref="AD336:AJ336" si="441">AD340+AD345+AD350+AD356+AD361</f>
        <v>1</v>
      </c>
      <c r="AE336" s="87">
        <f t="shared" si="426"/>
        <v>0.19157088122605365</v>
      </c>
      <c r="AF336" s="53">
        <f t="shared" si="441"/>
        <v>6</v>
      </c>
      <c r="AG336" s="87">
        <f t="shared" si="427"/>
        <v>1.1494252873563218</v>
      </c>
      <c r="AH336" s="53">
        <f t="shared" si="441"/>
        <v>2</v>
      </c>
      <c r="AI336" s="87">
        <f t="shared" si="428"/>
        <v>0.38314176245210729</v>
      </c>
      <c r="AJ336" s="53">
        <f t="shared" si="441"/>
        <v>2</v>
      </c>
      <c r="AK336" s="87">
        <f t="shared" si="433"/>
        <v>0.38314176245210729</v>
      </c>
      <c r="AL336" s="53">
        <f>AL340+AL345+AL350+AL356+AL361</f>
        <v>103</v>
      </c>
      <c r="AM336" s="87">
        <f t="shared" si="434"/>
        <v>19.731800766283524</v>
      </c>
      <c r="AN336" s="53">
        <f>AN340+AN345+AN350+AN356+AN361</f>
        <v>94</v>
      </c>
      <c r="AO336" s="87">
        <f t="shared" si="435"/>
        <v>18.007662835249043</v>
      </c>
      <c r="AP336" s="53">
        <f>AP340+AP345+AP350+AP356+AP361</f>
        <v>6</v>
      </c>
      <c r="AQ336" s="87">
        <f t="shared" si="436"/>
        <v>1.1494252873563218</v>
      </c>
      <c r="AR336" s="53">
        <f>AR340+AR345+AR350+AR356+AR361</f>
        <v>319</v>
      </c>
      <c r="AS336" s="87">
        <f t="shared" si="437"/>
        <v>61.111111111111114</v>
      </c>
      <c r="AT336" s="53">
        <f>AT340+AT345+AT350+AT356+AT361</f>
        <v>6</v>
      </c>
      <c r="AU336" s="53">
        <f t="shared" ref="AU336:AW336" si="442">AU340+AU345+AU350+AU356+AU361</f>
        <v>0</v>
      </c>
      <c r="AV336" s="53">
        <f t="shared" si="442"/>
        <v>6</v>
      </c>
      <c r="AW336" s="53">
        <f t="shared" si="442"/>
        <v>0</v>
      </c>
      <c r="AX336" s="53">
        <f>AX340+AX345+AX350+AX356+AX361</f>
        <v>271</v>
      </c>
      <c r="AY336" s="87">
        <f t="shared" si="438"/>
        <v>51.915708812260533</v>
      </c>
      <c r="AZ336" s="53">
        <f>AZ340+AZ345+AZ350+AZ356+AZ361</f>
        <v>251</v>
      </c>
      <c r="BA336" s="87">
        <f t="shared" si="439"/>
        <v>48.084291187739467</v>
      </c>
    </row>
    <row r="337" spans="1:54" ht="25.5" x14ac:dyDescent="0.2">
      <c r="A337" s="159">
        <v>1</v>
      </c>
      <c r="B337" s="160" t="s">
        <v>367</v>
      </c>
      <c r="C337" s="37" t="s">
        <v>50</v>
      </c>
      <c r="D337" s="32"/>
      <c r="E337" s="43">
        <v>1</v>
      </c>
      <c r="F337" s="32">
        <v>31</v>
      </c>
      <c r="G337" s="32">
        <v>31</v>
      </c>
      <c r="H337" s="32">
        <v>31</v>
      </c>
      <c r="I337" s="32">
        <v>100</v>
      </c>
      <c r="J337" s="27"/>
      <c r="K337" s="32"/>
      <c r="L337" s="33">
        <v>24</v>
      </c>
      <c r="M337" s="21">
        <f t="shared" si="419"/>
        <v>77.41935483870968</v>
      </c>
      <c r="N337" s="40">
        <v>7</v>
      </c>
      <c r="O337" s="21">
        <f t="shared" si="420"/>
        <v>22.580645161290324</v>
      </c>
      <c r="P337" s="43">
        <v>6</v>
      </c>
      <c r="Q337" s="38">
        <f t="shared" si="421"/>
        <v>19.35483870967742</v>
      </c>
      <c r="R337" s="43">
        <v>18</v>
      </c>
      <c r="S337" s="27">
        <f t="shared" si="422"/>
        <v>58.064516129032256</v>
      </c>
      <c r="T337" s="43">
        <v>6</v>
      </c>
      <c r="U337" s="21">
        <f t="shared" si="423"/>
        <v>19.35483870967742</v>
      </c>
      <c r="V337" s="43">
        <v>1</v>
      </c>
      <c r="W337" s="21">
        <f t="shared" si="424"/>
        <v>3.225806451612903</v>
      </c>
      <c r="X337" s="33">
        <v>31</v>
      </c>
      <c r="Y337" s="21">
        <f t="shared" si="432"/>
        <v>100</v>
      </c>
      <c r="Z337" s="21"/>
      <c r="AA337" s="30"/>
      <c r="AB337" s="27"/>
      <c r="AC337" s="30"/>
      <c r="AD337" s="27"/>
      <c r="AE337" s="30"/>
      <c r="AF337" s="27"/>
      <c r="AG337" s="32"/>
      <c r="AH337" s="32"/>
      <c r="AI337" s="32"/>
      <c r="AJ337" s="27"/>
      <c r="AK337" s="30"/>
      <c r="AL337" s="33">
        <v>3</v>
      </c>
      <c r="AM337" s="27">
        <v>9.67741935483871</v>
      </c>
      <c r="AN337" s="38">
        <v>8</v>
      </c>
      <c r="AO337" s="27">
        <f t="shared" si="435"/>
        <v>25.806451612903224</v>
      </c>
      <c r="AP337" s="38"/>
      <c r="AQ337" s="32"/>
      <c r="AR337" s="40">
        <v>20</v>
      </c>
      <c r="AS337" s="27">
        <f t="shared" si="437"/>
        <v>64.516129032258064</v>
      </c>
      <c r="AT337" s="38"/>
      <c r="AU337" s="32"/>
      <c r="AV337" s="40"/>
      <c r="AW337" s="43"/>
      <c r="AX337" s="43">
        <v>16</v>
      </c>
      <c r="AY337" s="38">
        <f t="shared" si="438"/>
        <v>51.612903225806448</v>
      </c>
      <c r="AZ337" s="43">
        <v>15</v>
      </c>
      <c r="BA337" s="38">
        <f t="shared" si="439"/>
        <v>48.387096774193552</v>
      </c>
    </row>
    <row r="338" spans="1:54" ht="25.5" x14ac:dyDescent="0.2">
      <c r="A338" s="159">
        <v>1</v>
      </c>
      <c r="B338" s="160" t="s">
        <v>368</v>
      </c>
      <c r="C338" s="37" t="s">
        <v>369</v>
      </c>
      <c r="D338" s="75"/>
      <c r="E338" s="64">
        <v>1</v>
      </c>
      <c r="F338" s="66">
        <v>41</v>
      </c>
      <c r="G338" s="66">
        <v>41</v>
      </c>
      <c r="H338" s="66">
        <v>41</v>
      </c>
      <c r="I338" s="66">
        <v>100</v>
      </c>
      <c r="J338" s="207"/>
      <c r="K338" s="66"/>
      <c r="L338" s="208">
        <v>28</v>
      </c>
      <c r="M338" s="21">
        <f t="shared" si="419"/>
        <v>68.292682926829272</v>
      </c>
      <c r="N338" s="209">
        <v>13</v>
      </c>
      <c r="O338" s="21">
        <f t="shared" si="420"/>
        <v>31.707317073170731</v>
      </c>
      <c r="P338" s="397">
        <v>5</v>
      </c>
      <c r="Q338" s="38">
        <f t="shared" si="421"/>
        <v>12.195121951219512</v>
      </c>
      <c r="R338" s="397">
        <v>16</v>
      </c>
      <c r="S338" s="27">
        <f t="shared" si="422"/>
        <v>39.024390243902438</v>
      </c>
      <c r="T338" s="397">
        <v>11</v>
      </c>
      <c r="U338" s="21">
        <f t="shared" si="423"/>
        <v>26.829268292682926</v>
      </c>
      <c r="V338" s="397">
        <v>9</v>
      </c>
      <c r="W338" s="21">
        <f t="shared" si="424"/>
        <v>21.951219512195124</v>
      </c>
      <c r="X338" s="208">
        <v>34</v>
      </c>
      <c r="Y338" s="21">
        <f t="shared" si="432"/>
        <v>82.926829268292678</v>
      </c>
      <c r="Z338" s="69"/>
      <c r="AA338" s="210"/>
      <c r="AB338" s="207"/>
      <c r="AC338" s="210"/>
      <c r="AD338" s="207"/>
      <c r="AE338" s="210"/>
      <c r="AF338" s="207">
        <v>1</v>
      </c>
      <c r="AG338" s="71"/>
      <c r="AH338" s="71">
        <v>1</v>
      </c>
      <c r="AI338" s="71"/>
      <c r="AJ338" s="207">
        <v>5</v>
      </c>
      <c r="AK338" s="210"/>
      <c r="AL338" s="208">
        <v>3</v>
      </c>
      <c r="AM338" s="207">
        <f>AL338*100/31</f>
        <v>9.67741935483871</v>
      </c>
      <c r="AN338" s="65">
        <v>4</v>
      </c>
      <c r="AO338" s="27">
        <f t="shared" si="435"/>
        <v>9.7560975609756095</v>
      </c>
      <c r="AP338" s="65">
        <v>1</v>
      </c>
      <c r="AQ338" s="66"/>
      <c r="AR338" s="209">
        <v>33</v>
      </c>
      <c r="AS338" s="27">
        <f t="shared" si="437"/>
        <v>80.487804878048777</v>
      </c>
      <c r="AT338" s="65">
        <v>1</v>
      </c>
      <c r="AU338" s="66"/>
      <c r="AV338" s="209"/>
      <c r="AW338" s="398"/>
      <c r="AX338" s="64">
        <v>29</v>
      </c>
      <c r="AY338" s="38">
        <f t="shared" si="438"/>
        <v>70.731707317073173</v>
      </c>
      <c r="AZ338" s="64">
        <v>12</v>
      </c>
      <c r="BA338" s="38">
        <f t="shared" si="439"/>
        <v>29.26829268292683</v>
      </c>
      <c r="BB338" s="269"/>
    </row>
    <row r="339" spans="1:54" ht="25.5" x14ac:dyDescent="0.2">
      <c r="A339" s="159"/>
      <c r="B339" s="160" t="s">
        <v>56</v>
      </c>
      <c r="C339" s="37" t="s">
        <v>57</v>
      </c>
      <c r="D339" s="160"/>
      <c r="E339" s="43">
        <v>1</v>
      </c>
      <c r="F339" s="32">
        <v>31</v>
      </c>
      <c r="G339" s="32">
        <v>31</v>
      </c>
      <c r="H339" s="32">
        <v>31</v>
      </c>
      <c r="I339" s="32">
        <v>100</v>
      </c>
      <c r="J339" s="160"/>
      <c r="K339" s="21"/>
      <c r="L339" s="32">
        <f>4+7+4+3+2</f>
        <v>20</v>
      </c>
      <c r="M339" s="21">
        <f t="shared" si="419"/>
        <v>64.516129032258064</v>
      </c>
      <c r="N339" s="32">
        <v>11</v>
      </c>
      <c r="O339" s="21">
        <f t="shared" si="420"/>
        <v>35.483870967741936</v>
      </c>
      <c r="P339" s="32">
        <v>5</v>
      </c>
      <c r="Q339" s="38">
        <f t="shared" si="421"/>
        <v>16.129032258064516</v>
      </c>
      <c r="R339" s="32">
        <v>15</v>
      </c>
      <c r="S339" s="27">
        <f t="shared" si="422"/>
        <v>48.387096774193552</v>
      </c>
      <c r="T339" s="32">
        <v>8</v>
      </c>
      <c r="U339" s="21">
        <f t="shared" si="423"/>
        <v>25.806451612903224</v>
      </c>
      <c r="V339" s="32">
        <v>3</v>
      </c>
      <c r="W339" s="21">
        <f t="shared" si="424"/>
        <v>9.67741935483871</v>
      </c>
      <c r="X339" s="32">
        <v>30</v>
      </c>
      <c r="Y339" s="21">
        <f t="shared" si="432"/>
        <v>96.774193548387103</v>
      </c>
      <c r="Z339" s="32"/>
      <c r="AA339" s="21"/>
      <c r="AB339" s="32"/>
      <c r="AC339" s="21"/>
      <c r="AD339" s="32"/>
      <c r="AE339" s="399"/>
      <c r="AF339" s="32"/>
      <c r="AG339" s="29"/>
      <c r="AH339" s="29"/>
      <c r="AI339" s="29"/>
      <c r="AJ339" s="32">
        <v>0</v>
      </c>
      <c r="AK339" s="27">
        <f>AJ339*100/G339</f>
        <v>0</v>
      </c>
      <c r="AL339" s="32">
        <v>3</v>
      </c>
      <c r="AM339" s="27">
        <f>AL339*100/G339</f>
        <v>9.67741935483871</v>
      </c>
      <c r="AN339" s="32">
        <v>4</v>
      </c>
      <c r="AO339" s="27">
        <f>AN339*100/G339</f>
        <v>12.903225806451612</v>
      </c>
      <c r="AP339" s="32">
        <v>0</v>
      </c>
      <c r="AQ339" s="27">
        <f>AP339*100/G339</f>
        <v>0</v>
      </c>
      <c r="AR339" s="32">
        <v>24</v>
      </c>
      <c r="AS339" s="27">
        <f>AR339*100/G339</f>
        <v>77.41935483870968</v>
      </c>
      <c r="AT339" s="43"/>
      <c r="AU339" s="43"/>
      <c r="AV339" s="43"/>
      <c r="AW339" s="43"/>
      <c r="AX339" s="43">
        <v>28</v>
      </c>
      <c r="AY339" s="38">
        <f>AX339*100/G339</f>
        <v>90.322580645161295</v>
      </c>
      <c r="AZ339" s="43">
        <v>3</v>
      </c>
      <c r="BA339" s="38">
        <f>AZ339*100/G339</f>
        <v>9.67741935483871</v>
      </c>
      <c r="BB339" s="269"/>
    </row>
    <row r="340" spans="1:54" x14ac:dyDescent="0.2">
      <c r="A340" s="6"/>
      <c r="B340" s="36" t="s">
        <v>51</v>
      </c>
      <c r="C340" s="36">
        <v>4</v>
      </c>
      <c r="D340" s="17">
        <f>D341+D342+D343+D344</f>
        <v>4</v>
      </c>
      <c r="E340" s="17"/>
      <c r="F340" s="17">
        <f>F341+F342+F343+F344</f>
        <v>94</v>
      </c>
      <c r="G340" s="17">
        <f>G341+G342+G343+G344</f>
        <v>94</v>
      </c>
      <c r="H340" s="17"/>
      <c r="I340" s="28"/>
      <c r="J340" s="17">
        <f>J341+J342+J343+J344</f>
        <v>94</v>
      </c>
      <c r="K340" s="28">
        <f t="shared" si="440"/>
        <v>100</v>
      </c>
      <c r="L340" s="17">
        <f>L341+L342+L343+L344</f>
        <v>54</v>
      </c>
      <c r="M340" s="28">
        <f t="shared" si="419"/>
        <v>57.446808510638299</v>
      </c>
      <c r="N340" s="17">
        <f>N341+N342+N343+N344</f>
        <v>40</v>
      </c>
      <c r="O340" s="28">
        <f t="shared" si="420"/>
        <v>42.553191489361701</v>
      </c>
      <c r="P340" s="17">
        <f>P341+P342+P343+P344</f>
        <v>21</v>
      </c>
      <c r="Q340" s="28">
        <f t="shared" si="421"/>
        <v>22.340425531914892</v>
      </c>
      <c r="R340" s="17">
        <f>R341+R342+R343+R344</f>
        <v>38</v>
      </c>
      <c r="S340" s="400">
        <f t="shared" si="422"/>
        <v>40.425531914893618</v>
      </c>
      <c r="T340" s="17">
        <f>T341+T342+T343+T344</f>
        <v>16</v>
      </c>
      <c r="U340" s="28">
        <f t="shared" si="423"/>
        <v>17.021276595744681</v>
      </c>
      <c r="V340" s="17">
        <f>V341+V342+V343+V344</f>
        <v>19</v>
      </c>
      <c r="W340" s="28">
        <f t="shared" si="424"/>
        <v>20.212765957446809</v>
      </c>
      <c r="X340" s="17">
        <f>X341+X342+X343+X344</f>
        <v>92</v>
      </c>
      <c r="Y340" s="28">
        <f t="shared" si="432"/>
        <v>97.872340425531917</v>
      </c>
      <c r="Z340" s="17"/>
      <c r="AA340" s="28"/>
      <c r="AB340" s="17"/>
      <c r="AC340" s="28"/>
      <c r="AD340" s="17">
        <f t="shared" ref="AD340:AF340" si="443">AD341+AD342+AD343+AD344</f>
        <v>1</v>
      </c>
      <c r="AE340" s="401">
        <f t="shared" si="426"/>
        <v>1.0638297872340425</v>
      </c>
      <c r="AF340" s="17">
        <f t="shared" si="443"/>
        <v>1</v>
      </c>
      <c r="AG340" s="401">
        <f t="shared" si="427"/>
        <v>1.0638297872340425</v>
      </c>
      <c r="AH340" s="17"/>
      <c r="AI340" s="28"/>
      <c r="AJ340" s="17"/>
      <c r="AK340" s="28"/>
      <c r="AL340" s="17">
        <f>AL341+AL342+AL343+AL344</f>
        <v>17</v>
      </c>
      <c r="AM340" s="28">
        <f t="shared" si="434"/>
        <v>18.085106382978722</v>
      </c>
      <c r="AN340" s="17">
        <f>AN341+AN342+AN343+AN344</f>
        <v>16</v>
      </c>
      <c r="AO340" s="28">
        <f t="shared" si="435"/>
        <v>17.021276595744681</v>
      </c>
      <c r="AP340" s="17"/>
      <c r="AQ340" s="28"/>
      <c r="AR340" s="17">
        <f>AR341+AR342+AR343+AR344</f>
        <v>61</v>
      </c>
      <c r="AS340" s="28">
        <f t="shared" si="437"/>
        <v>64.893617021276597</v>
      </c>
      <c r="AT340" s="36"/>
      <c r="AU340" s="6"/>
      <c r="AV340" s="6"/>
      <c r="AW340" s="6"/>
      <c r="AX340" s="17">
        <f>AX341+AX342+AX343+AX344</f>
        <v>51</v>
      </c>
      <c r="AY340" s="28">
        <f t="shared" si="438"/>
        <v>54.255319148936174</v>
      </c>
      <c r="AZ340" s="17">
        <f>AZ341+AZ342+AZ343+AZ344</f>
        <v>43</v>
      </c>
      <c r="BA340" s="28">
        <f t="shared" si="439"/>
        <v>45.744680851063826</v>
      </c>
      <c r="BB340" s="269"/>
    </row>
    <row r="341" spans="1:54" x14ac:dyDescent="0.2">
      <c r="A341" s="43">
        <v>1</v>
      </c>
      <c r="B341" s="402" t="s">
        <v>67</v>
      </c>
      <c r="C341" s="39" t="s">
        <v>68</v>
      </c>
      <c r="D341" s="32">
        <v>1</v>
      </c>
      <c r="E341" s="32"/>
      <c r="F341" s="32">
        <v>21</v>
      </c>
      <c r="G341" s="33">
        <v>21</v>
      </c>
      <c r="H341" s="21"/>
      <c r="I341" s="27"/>
      <c r="J341" s="33">
        <v>21</v>
      </c>
      <c r="K341" s="27">
        <f t="shared" si="440"/>
        <v>100</v>
      </c>
      <c r="L341" s="40">
        <v>11</v>
      </c>
      <c r="M341" s="27">
        <f t="shared" si="419"/>
        <v>52.38095238095238</v>
      </c>
      <c r="N341" s="40">
        <v>10</v>
      </c>
      <c r="O341" s="27">
        <f t="shared" si="420"/>
        <v>47.61904761904762</v>
      </c>
      <c r="P341" s="40">
        <v>4</v>
      </c>
      <c r="Q341" s="27">
        <f t="shared" si="421"/>
        <v>19.047619047619047</v>
      </c>
      <c r="R341" s="40">
        <v>9</v>
      </c>
      <c r="S341" s="403">
        <f t="shared" si="422"/>
        <v>42.857142857142854</v>
      </c>
      <c r="T341" s="40">
        <v>5</v>
      </c>
      <c r="U341" s="27">
        <f t="shared" si="423"/>
        <v>23.80952380952381</v>
      </c>
      <c r="V341" s="40">
        <v>3</v>
      </c>
      <c r="W341" s="27">
        <f t="shared" si="424"/>
        <v>14.285714285714286</v>
      </c>
      <c r="X341" s="40">
        <v>20</v>
      </c>
      <c r="Y341" s="27">
        <f t="shared" si="432"/>
        <v>95.238095238095241</v>
      </c>
      <c r="Z341" s="40"/>
      <c r="AA341" s="27"/>
      <c r="AB341" s="40"/>
      <c r="AC341" s="27"/>
      <c r="AD341" s="40"/>
      <c r="AE341" s="27"/>
      <c r="AF341" s="40">
        <v>1</v>
      </c>
      <c r="AG341" s="27">
        <f t="shared" si="427"/>
        <v>4.7619047619047619</v>
      </c>
      <c r="AH341" s="33"/>
      <c r="AI341" s="27"/>
      <c r="AJ341" s="40"/>
      <c r="AK341" s="27"/>
      <c r="AL341" s="40">
        <v>3</v>
      </c>
      <c r="AM341" s="27">
        <f t="shared" si="434"/>
        <v>14.285714285714286</v>
      </c>
      <c r="AN341" s="40">
        <v>3</v>
      </c>
      <c r="AO341" s="27">
        <f t="shared" si="435"/>
        <v>14.285714285714286</v>
      </c>
      <c r="AP341" s="40"/>
      <c r="AQ341" s="27"/>
      <c r="AR341" s="40">
        <v>15</v>
      </c>
      <c r="AS341" s="27">
        <f t="shared" si="437"/>
        <v>71.428571428571431</v>
      </c>
      <c r="AT341" s="32"/>
      <c r="AU341" s="43"/>
      <c r="AV341" s="43"/>
      <c r="AW341" s="43"/>
      <c r="AX341" s="43">
        <v>14</v>
      </c>
      <c r="AY341" s="27">
        <f t="shared" si="438"/>
        <v>66.666666666666671</v>
      </c>
      <c r="AZ341" s="43">
        <v>7</v>
      </c>
      <c r="BA341" s="27">
        <f t="shared" si="439"/>
        <v>33.333333333333336</v>
      </c>
      <c r="BB341" s="269"/>
    </row>
    <row r="342" spans="1:54" x14ac:dyDescent="0.2">
      <c r="A342" s="43">
        <v>2</v>
      </c>
      <c r="B342" s="402"/>
      <c r="C342" s="39" t="s">
        <v>69</v>
      </c>
      <c r="D342" s="32">
        <v>1</v>
      </c>
      <c r="E342" s="32"/>
      <c r="F342" s="32">
        <v>21</v>
      </c>
      <c r="G342" s="33">
        <v>21</v>
      </c>
      <c r="H342" s="21"/>
      <c r="I342" s="27"/>
      <c r="J342" s="33">
        <v>21</v>
      </c>
      <c r="K342" s="27">
        <f t="shared" si="440"/>
        <v>100</v>
      </c>
      <c r="L342" s="40">
        <v>11</v>
      </c>
      <c r="M342" s="27">
        <f t="shared" si="419"/>
        <v>52.38095238095238</v>
      </c>
      <c r="N342" s="40">
        <v>10</v>
      </c>
      <c r="O342" s="27">
        <f t="shared" si="420"/>
        <v>47.61904761904762</v>
      </c>
      <c r="P342" s="40">
        <v>5</v>
      </c>
      <c r="Q342" s="27">
        <f t="shared" si="421"/>
        <v>23.80952380952381</v>
      </c>
      <c r="R342" s="40">
        <v>9</v>
      </c>
      <c r="S342" s="403">
        <f t="shared" si="422"/>
        <v>42.857142857142854</v>
      </c>
      <c r="T342" s="40">
        <v>3</v>
      </c>
      <c r="U342" s="27">
        <f t="shared" si="423"/>
        <v>14.285714285714286</v>
      </c>
      <c r="V342" s="40">
        <v>4</v>
      </c>
      <c r="W342" s="27">
        <f t="shared" si="424"/>
        <v>19.047619047619047</v>
      </c>
      <c r="X342" s="40">
        <v>20</v>
      </c>
      <c r="Y342" s="27">
        <f t="shared" si="432"/>
        <v>95.238095238095241</v>
      </c>
      <c r="Z342" s="40"/>
      <c r="AA342" s="27"/>
      <c r="AB342" s="40"/>
      <c r="AC342" s="27"/>
      <c r="AD342" s="40">
        <v>1</v>
      </c>
      <c r="AE342" s="27">
        <f>AD342*100/G342</f>
        <v>4.7619047619047619</v>
      </c>
      <c r="AF342" s="40"/>
      <c r="AG342" s="27"/>
      <c r="AH342" s="33"/>
      <c r="AI342" s="27"/>
      <c r="AJ342" s="40"/>
      <c r="AK342" s="27"/>
      <c r="AL342" s="40">
        <v>4</v>
      </c>
      <c r="AM342" s="27">
        <f t="shared" si="434"/>
        <v>19.047619047619047</v>
      </c>
      <c r="AN342" s="40">
        <v>4</v>
      </c>
      <c r="AO342" s="27">
        <f t="shared" si="435"/>
        <v>19.047619047619047</v>
      </c>
      <c r="AP342" s="40"/>
      <c r="AQ342" s="27"/>
      <c r="AR342" s="40">
        <v>13</v>
      </c>
      <c r="AS342" s="27">
        <f t="shared" si="437"/>
        <v>61.904761904761905</v>
      </c>
      <c r="AT342" s="32"/>
      <c r="AU342" s="43"/>
      <c r="AV342" s="43"/>
      <c r="AW342" s="43"/>
      <c r="AX342" s="43">
        <v>13</v>
      </c>
      <c r="AY342" s="27">
        <f t="shared" si="438"/>
        <v>61.904761904761905</v>
      </c>
      <c r="AZ342" s="43">
        <v>8</v>
      </c>
      <c r="BA342" s="27">
        <f t="shared" si="439"/>
        <v>38.095238095238095</v>
      </c>
      <c r="BB342" s="269"/>
    </row>
    <row r="343" spans="1:54" x14ac:dyDescent="0.2">
      <c r="A343" s="43">
        <v>3</v>
      </c>
      <c r="B343" s="402"/>
      <c r="C343" s="39" t="s">
        <v>70</v>
      </c>
      <c r="D343" s="32">
        <v>1</v>
      </c>
      <c r="E343" s="32"/>
      <c r="F343" s="32">
        <v>31</v>
      </c>
      <c r="G343" s="33">
        <v>31</v>
      </c>
      <c r="H343" s="21"/>
      <c r="I343" s="27"/>
      <c r="J343" s="33">
        <v>31</v>
      </c>
      <c r="K343" s="27">
        <f t="shared" si="440"/>
        <v>100</v>
      </c>
      <c r="L343" s="40">
        <v>20</v>
      </c>
      <c r="M343" s="27">
        <f t="shared" si="419"/>
        <v>64.516129032258064</v>
      </c>
      <c r="N343" s="40">
        <v>11</v>
      </c>
      <c r="O343" s="27">
        <f t="shared" si="420"/>
        <v>35.483870967741936</v>
      </c>
      <c r="P343" s="40">
        <v>5</v>
      </c>
      <c r="Q343" s="27">
        <f t="shared" si="421"/>
        <v>16.129032258064516</v>
      </c>
      <c r="R343" s="40">
        <v>14</v>
      </c>
      <c r="S343" s="403">
        <f t="shared" si="422"/>
        <v>45.161290322580648</v>
      </c>
      <c r="T343" s="40">
        <v>6</v>
      </c>
      <c r="U343" s="27">
        <f t="shared" si="423"/>
        <v>19.35483870967742</v>
      </c>
      <c r="V343" s="40">
        <v>6</v>
      </c>
      <c r="W343" s="27">
        <f t="shared" si="424"/>
        <v>19.35483870967742</v>
      </c>
      <c r="X343" s="40">
        <v>31</v>
      </c>
      <c r="Y343" s="27">
        <f t="shared" si="432"/>
        <v>100</v>
      </c>
      <c r="Z343" s="40"/>
      <c r="AA343" s="27"/>
      <c r="AB343" s="40"/>
      <c r="AC343" s="27"/>
      <c r="AD343" s="40"/>
      <c r="AE343" s="33"/>
      <c r="AF343" s="40"/>
      <c r="AG343" s="27"/>
      <c r="AH343" s="33"/>
      <c r="AI343" s="27"/>
      <c r="AJ343" s="40"/>
      <c r="AK343" s="27"/>
      <c r="AL343" s="40">
        <v>6</v>
      </c>
      <c r="AM343" s="27">
        <f t="shared" si="434"/>
        <v>19.35483870967742</v>
      </c>
      <c r="AN343" s="40">
        <v>5</v>
      </c>
      <c r="AO343" s="27">
        <f t="shared" si="435"/>
        <v>16.129032258064516</v>
      </c>
      <c r="AP343" s="40"/>
      <c r="AQ343" s="27"/>
      <c r="AR343" s="40">
        <v>20</v>
      </c>
      <c r="AS343" s="27">
        <f t="shared" si="437"/>
        <v>64.516129032258064</v>
      </c>
      <c r="AT343" s="32"/>
      <c r="AU343" s="43"/>
      <c r="AV343" s="43"/>
      <c r="AW343" s="43"/>
      <c r="AX343" s="43">
        <v>11</v>
      </c>
      <c r="AY343" s="27">
        <f t="shared" si="438"/>
        <v>35.483870967741936</v>
      </c>
      <c r="AZ343" s="43">
        <v>20</v>
      </c>
      <c r="BA343" s="27">
        <f t="shared" si="439"/>
        <v>64.516129032258064</v>
      </c>
      <c r="BB343" s="269"/>
    </row>
    <row r="344" spans="1:54" x14ac:dyDescent="0.2">
      <c r="A344" s="43">
        <v>4</v>
      </c>
      <c r="B344" s="402"/>
      <c r="C344" s="39" t="s">
        <v>71</v>
      </c>
      <c r="D344" s="32">
        <v>1</v>
      </c>
      <c r="E344" s="43"/>
      <c r="F344" s="32">
        <v>21</v>
      </c>
      <c r="G344" s="33">
        <v>21</v>
      </c>
      <c r="H344" s="21"/>
      <c r="I344" s="27"/>
      <c r="J344" s="33">
        <v>21</v>
      </c>
      <c r="K344" s="27">
        <f t="shared" si="440"/>
        <v>100</v>
      </c>
      <c r="L344" s="40">
        <v>12</v>
      </c>
      <c r="M344" s="27">
        <f t="shared" si="419"/>
        <v>57.142857142857146</v>
      </c>
      <c r="N344" s="40">
        <v>9</v>
      </c>
      <c r="O344" s="27">
        <f t="shared" si="420"/>
        <v>42.857142857142854</v>
      </c>
      <c r="P344" s="40">
        <v>7</v>
      </c>
      <c r="Q344" s="27">
        <f t="shared" si="421"/>
        <v>33.333333333333336</v>
      </c>
      <c r="R344" s="40">
        <v>6</v>
      </c>
      <c r="S344" s="403">
        <f t="shared" si="422"/>
        <v>28.571428571428573</v>
      </c>
      <c r="T344" s="40">
        <v>2</v>
      </c>
      <c r="U344" s="27">
        <f t="shared" si="423"/>
        <v>9.5238095238095237</v>
      </c>
      <c r="V344" s="40">
        <v>6</v>
      </c>
      <c r="W344" s="27">
        <f t="shared" si="424"/>
        <v>28.571428571428573</v>
      </c>
      <c r="X344" s="40">
        <v>21</v>
      </c>
      <c r="Y344" s="27">
        <f t="shared" si="432"/>
        <v>100</v>
      </c>
      <c r="Z344" s="40"/>
      <c r="AA344" s="27"/>
      <c r="AB344" s="40"/>
      <c r="AC344" s="27"/>
      <c r="AD344" s="40"/>
      <c r="AE344" s="33"/>
      <c r="AF344" s="40"/>
      <c r="AG344" s="27"/>
      <c r="AH344" s="33"/>
      <c r="AI344" s="27"/>
      <c r="AJ344" s="40"/>
      <c r="AK344" s="27"/>
      <c r="AL344" s="40">
        <v>4</v>
      </c>
      <c r="AM344" s="27">
        <f t="shared" si="434"/>
        <v>19.047619047619047</v>
      </c>
      <c r="AN344" s="40">
        <v>4</v>
      </c>
      <c r="AO344" s="27">
        <f t="shared" si="435"/>
        <v>19.047619047619047</v>
      </c>
      <c r="AP344" s="40"/>
      <c r="AQ344" s="27"/>
      <c r="AR344" s="40">
        <v>13</v>
      </c>
      <c r="AS344" s="27">
        <f t="shared" si="437"/>
        <v>61.904761904761905</v>
      </c>
      <c r="AT344" s="32"/>
      <c r="AU344" s="43"/>
      <c r="AV344" s="43"/>
      <c r="AW344" s="43"/>
      <c r="AX344" s="43">
        <v>13</v>
      </c>
      <c r="AY344" s="27">
        <f t="shared" si="438"/>
        <v>61.904761904761905</v>
      </c>
      <c r="AZ344" s="43">
        <v>8</v>
      </c>
      <c r="BA344" s="27">
        <f t="shared" si="439"/>
        <v>38.095238095238095</v>
      </c>
      <c r="BB344" s="269"/>
    </row>
    <row r="345" spans="1:54" x14ac:dyDescent="0.2">
      <c r="A345" s="6"/>
      <c r="B345" s="36" t="s">
        <v>51</v>
      </c>
      <c r="C345" s="36">
        <v>4</v>
      </c>
      <c r="D345" s="36">
        <v>4</v>
      </c>
      <c r="E345" s="36"/>
      <c r="F345" s="36">
        <f>SUM(F346:F349)</f>
        <v>94</v>
      </c>
      <c r="G345" s="36">
        <f>SUM(G346:G349)</f>
        <v>94</v>
      </c>
      <c r="H345" s="6"/>
      <c r="I345" s="28"/>
      <c r="J345" s="36">
        <v>94</v>
      </c>
      <c r="K345" s="28">
        <f t="shared" si="440"/>
        <v>100</v>
      </c>
      <c r="L345" s="36">
        <v>52</v>
      </c>
      <c r="M345" s="28">
        <f t="shared" si="419"/>
        <v>55.319148936170215</v>
      </c>
      <c r="N345" s="36">
        <v>42</v>
      </c>
      <c r="O345" s="28">
        <f t="shared" si="420"/>
        <v>44.680851063829785</v>
      </c>
      <c r="P345" s="36">
        <v>19</v>
      </c>
      <c r="Q345" s="28">
        <f t="shared" si="421"/>
        <v>20.212765957446809</v>
      </c>
      <c r="R345" s="36">
        <v>35</v>
      </c>
      <c r="S345" s="400">
        <f t="shared" si="422"/>
        <v>37.234042553191486</v>
      </c>
      <c r="T345" s="36">
        <v>20</v>
      </c>
      <c r="U345" s="28">
        <f t="shared" si="423"/>
        <v>21.276595744680851</v>
      </c>
      <c r="V345" s="36">
        <v>20</v>
      </c>
      <c r="W345" s="28">
        <f t="shared" si="424"/>
        <v>21.276595744680851</v>
      </c>
      <c r="X345" s="36">
        <v>94</v>
      </c>
      <c r="Y345" s="28">
        <f t="shared" si="432"/>
        <v>100</v>
      </c>
      <c r="Z345" s="6"/>
      <c r="AA345" s="28"/>
      <c r="AB345" s="6"/>
      <c r="AC345" s="28"/>
      <c r="AD345" s="6"/>
      <c r="AE345" s="6"/>
      <c r="AF345" s="6"/>
      <c r="AG345" s="401"/>
      <c r="AH345" s="6"/>
      <c r="AI345" s="28"/>
      <c r="AJ345" s="6"/>
      <c r="AK345" s="28"/>
      <c r="AL345" s="36">
        <v>21</v>
      </c>
      <c r="AM345" s="28">
        <f t="shared" si="434"/>
        <v>22.340425531914892</v>
      </c>
      <c r="AN345" s="36">
        <v>17</v>
      </c>
      <c r="AO345" s="28">
        <f t="shared" si="435"/>
        <v>18.085106382978722</v>
      </c>
      <c r="AP345" s="36">
        <v>2</v>
      </c>
      <c r="AQ345" s="28">
        <f t="shared" si="436"/>
        <v>2.1276595744680851</v>
      </c>
      <c r="AR345" s="36">
        <v>54</v>
      </c>
      <c r="AS345" s="28">
        <f t="shared" si="437"/>
        <v>57.446808510638299</v>
      </c>
      <c r="AT345" s="36"/>
      <c r="AU345" s="339"/>
      <c r="AV345" s="6"/>
      <c r="AW345" s="6"/>
      <c r="AX345" s="6">
        <v>54</v>
      </c>
      <c r="AY345" s="28">
        <f t="shared" si="438"/>
        <v>57.446808510638299</v>
      </c>
      <c r="AZ345" s="6">
        <v>40</v>
      </c>
      <c r="BA345" s="28">
        <f t="shared" si="439"/>
        <v>42.553191489361701</v>
      </c>
      <c r="BB345" s="269"/>
    </row>
    <row r="346" spans="1:54" x14ac:dyDescent="0.2">
      <c r="A346" s="43">
        <v>1</v>
      </c>
      <c r="B346" s="198" t="s">
        <v>370</v>
      </c>
      <c r="C346" s="39" t="s">
        <v>52</v>
      </c>
      <c r="D346" s="146">
        <v>1</v>
      </c>
      <c r="E346" s="32"/>
      <c r="F346" s="32">
        <v>31</v>
      </c>
      <c r="G346" s="32">
        <v>31</v>
      </c>
      <c r="H346" s="32"/>
      <c r="I346" s="27"/>
      <c r="J346" s="32">
        <v>31</v>
      </c>
      <c r="K346" s="27">
        <f t="shared" si="440"/>
        <v>100</v>
      </c>
      <c r="L346" s="32">
        <v>18</v>
      </c>
      <c r="M346" s="27">
        <f t="shared" si="419"/>
        <v>58.064516129032256</v>
      </c>
      <c r="N346" s="32">
        <v>13</v>
      </c>
      <c r="O346" s="27">
        <f t="shared" si="420"/>
        <v>41.935483870967744</v>
      </c>
      <c r="P346" s="32">
        <v>5</v>
      </c>
      <c r="Q346" s="27">
        <f t="shared" si="421"/>
        <v>16.129032258064516</v>
      </c>
      <c r="R346" s="32">
        <v>9</v>
      </c>
      <c r="S346" s="403">
        <f t="shared" si="422"/>
        <v>29.032258064516128</v>
      </c>
      <c r="T346" s="32">
        <v>6</v>
      </c>
      <c r="U346" s="27">
        <f t="shared" si="423"/>
        <v>19.35483870967742</v>
      </c>
      <c r="V346" s="32">
        <v>11</v>
      </c>
      <c r="W346" s="27">
        <f t="shared" si="424"/>
        <v>35.483870967741936</v>
      </c>
      <c r="X346" s="32">
        <v>31</v>
      </c>
      <c r="Y346" s="27">
        <f t="shared" si="432"/>
        <v>100</v>
      </c>
      <c r="Z346" s="30"/>
      <c r="AA346" s="27"/>
      <c r="AB346" s="30"/>
      <c r="AC346" s="27"/>
      <c r="AD346" s="30"/>
      <c r="AE346" s="27"/>
      <c r="AF346" s="20"/>
      <c r="AG346" s="27"/>
      <c r="AH346" s="27"/>
      <c r="AI346" s="27"/>
      <c r="AJ346" s="30"/>
      <c r="AK346" s="27"/>
      <c r="AL346" s="32">
        <v>3</v>
      </c>
      <c r="AM346" s="27">
        <f t="shared" si="434"/>
        <v>9.67741935483871</v>
      </c>
      <c r="AN346" s="32">
        <v>5</v>
      </c>
      <c r="AO346" s="27">
        <f t="shared" si="435"/>
        <v>16.129032258064516</v>
      </c>
      <c r="AP346" s="32">
        <v>1</v>
      </c>
      <c r="AQ346" s="27">
        <f t="shared" si="436"/>
        <v>3.225806451612903</v>
      </c>
      <c r="AR346" s="33">
        <v>22</v>
      </c>
      <c r="AS346" s="27">
        <f t="shared" si="437"/>
        <v>70.967741935483872</v>
      </c>
      <c r="AT346" s="32"/>
      <c r="AU346" s="40"/>
      <c r="AV346" s="43"/>
      <c r="AW346" s="145"/>
      <c r="AX346" s="43">
        <v>14</v>
      </c>
      <c r="AY346" s="27">
        <f t="shared" si="438"/>
        <v>45.161290322580648</v>
      </c>
      <c r="AZ346" s="43">
        <v>17</v>
      </c>
      <c r="BA346" s="27">
        <f t="shared" si="439"/>
        <v>54.838709677419352</v>
      </c>
      <c r="BB346" s="269"/>
    </row>
    <row r="347" spans="1:54" x14ac:dyDescent="0.2">
      <c r="A347" s="43">
        <v>2</v>
      </c>
      <c r="B347" s="198"/>
      <c r="C347" s="39" t="s">
        <v>53</v>
      </c>
      <c r="D347" s="146">
        <v>1</v>
      </c>
      <c r="E347" s="32"/>
      <c r="F347" s="32">
        <v>21</v>
      </c>
      <c r="G347" s="32">
        <v>21</v>
      </c>
      <c r="H347" s="32"/>
      <c r="I347" s="27"/>
      <c r="J347" s="32">
        <v>21</v>
      </c>
      <c r="K347" s="27">
        <f t="shared" si="440"/>
        <v>100</v>
      </c>
      <c r="L347" s="32">
        <v>10</v>
      </c>
      <c r="M347" s="27">
        <f t="shared" si="419"/>
        <v>47.61904761904762</v>
      </c>
      <c r="N347" s="32">
        <v>11</v>
      </c>
      <c r="O347" s="27">
        <f t="shared" si="420"/>
        <v>52.38095238095238</v>
      </c>
      <c r="P347" s="32">
        <v>2</v>
      </c>
      <c r="Q347" s="27">
        <f t="shared" si="421"/>
        <v>9.5238095238095237</v>
      </c>
      <c r="R347" s="32">
        <v>9</v>
      </c>
      <c r="S347" s="403">
        <f t="shared" si="422"/>
        <v>42.857142857142854</v>
      </c>
      <c r="T347" s="32">
        <v>5</v>
      </c>
      <c r="U347" s="27">
        <f t="shared" si="423"/>
        <v>23.80952380952381</v>
      </c>
      <c r="V347" s="32">
        <v>5</v>
      </c>
      <c r="W347" s="27">
        <f t="shared" si="424"/>
        <v>23.80952380952381</v>
      </c>
      <c r="X347" s="32">
        <v>21</v>
      </c>
      <c r="Y347" s="27">
        <f t="shared" si="432"/>
        <v>100</v>
      </c>
      <c r="Z347" s="32"/>
      <c r="AA347" s="27"/>
      <c r="AB347" s="32"/>
      <c r="AC347" s="27"/>
      <c r="AD347" s="32"/>
      <c r="AE347" s="27"/>
      <c r="AF347" s="32"/>
      <c r="AG347" s="27"/>
      <c r="AH347" s="27"/>
      <c r="AI347" s="27"/>
      <c r="AJ347" s="32"/>
      <c r="AK347" s="27"/>
      <c r="AL347" s="32">
        <v>3</v>
      </c>
      <c r="AM347" s="27">
        <f t="shared" si="434"/>
        <v>14.285714285714286</v>
      </c>
      <c r="AN347" s="32">
        <v>5</v>
      </c>
      <c r="AO347" s="27">
        <f t="shared" si="435"/>
        <v>23.80952380952381</v>
      </c>
      <c r="AP347" s="32"/>
      <c r="AQ347" s="27">
        <f t="shared" si="436"/>
        <v>0</v>
      </c>
      <c r="AR347" s="33">
        <v>13</v>
      </c>
      <c r="AS347" s="27">
        <f t="shared" si="437"/>
        <v>61.904761904761905</v>
      </c>
      <c r="AT347" s="32"/>
      <c r="AU347" s="40"/>
      <c r="AV347" s="43"/>
      <c r="AW347" s="145"/>
      <c r="AX347" s="43">
        <v>11</v>
      </c>
      <c r="AY347" s="27">
        <f t="shared" si="438"/>
        <v>52.38095238095238</v>
      </c>
      <c r="AZ347" s="43">
        <v>10</v>
      </c>
      <c r="BA347" s="27">
        <f t="shared" si="439"/>
        <v>47.61904761904762</v>
      </c>
      <c r="BB347" s="269"/>
    </row>
    <row r="348" spans="1:54" x14ac:dyDescent="0.2">
      <c r="A348" s="43">
        <v>3</v>
      </c>
      <c r="B348" s="198"/>
      <c r="C348" s="39" t="s">
        <v>54</v>
      </c>
      <c r="D348" s="146">
        <v>1</v>
      </c>
      <c r="E348" s="30"/>
      <c r="F348" s="32">
        <v>21</v>
      </c>
      <c r="G348" s="32">
        <v>21</v>
      </c>
      <c r="H348" s="30"/>
      <c r="I348" s="27"/>
      <c r="J348" s="32">
        <v>21</v>
      </c>
      <c r="K348" s="27">
        <f t="shared" si="440"/>
        <v>100</v>
      </c>
      <c r="L348" s="32">
        <v>12</v>
      </c>
      <c r="M348" s="27">
        <f t="shared" si="419"/>
        <v>57.142857142857146</v>
      </c>
      <c r="N348" s="32">
        <v>9</v>
      </c>
      <c r="O348" s="27">
        <f t="shared" si="420"/>
        <v>42.857142857142854</v>
      </c>
      <c r="P348" s="32">
        <v>7</v>
      </c>
      <c r="Q348" s="27">
        <f t="shared" si="421"/>
        <v>33.333333333333336</v>
      </c>
      <c r="R348" s="32">
        <v>8</v>
      </c>
      <c r="S348" s="403">
        <f t="shared" si="422"/>
        <v>38.095238095238095</v>
      </c>
      <c r="T348" s="32">
        <v>5</v>
      </c>
      <c r="U348" s="27">
        <f t="shared" si="423"/>
        <v>23.80952380952381</v>
      </c>
      <c r="V348" s="32">
        <v>1</v>
      </c>
      <c r="W348" s="27">
        <f t="shared" si="424"/>
        <v>4.7619047619047619</v>
      </c>
      <c r="X348" s="32">
        <v>21</v>
      </c>
      <c r="Y348" s="27">
        <f t="shared" si="432"/>
        <v>100</v>
      </c>
      <c r="Z348" s="30"/>
      <c r="AA348" s="27"/>
      <c r="AB348" s="30"/>
      <c r="AC348" s="27"/>
      <c r="AD348" s="30"/>
      <c r="AE348" s="27"/>
      <c r="AF348" s="20"/>
      <c r="AG348" s="27"/>
      <c r="AH348" s="27"/>
      <c r="AI348" s="27"/>
      <c r="AJ348" s="30"/>
      <c r="AK348" s="27"/>
      <c r="AL348" s="32">
        <v>9</v>
      </c>
      <c r="AM348" s="27">
        <f t="shared" si="434"/>
        <v>42.857142857142854</v>
      </c>
      <c r="AN348" s="32">
        <v>3</v>
      </c>
      <c r="AO348" s="27">
        <f t="shared" si="435"/>
        <v>14.285714285714286</v>
      </c>
      <c r="AP348" s="32">
        <v>1</v>
      </c>
      <c r="AQ348" s="27">
        <f t="shared" si="436"/>
        <v>4.7619047619047619</v>
      </c>
      <c r="AR348" s="33">
        <v>8</v>
      </c>
      <c r="AS348" s="27">
        <f t="shared" si="437"/>
        <v>38.095238095238095</v>
      </c>
      <c r="AT348" s="32"/>
      <c r="AU348" s="43"/>
      <c r="AV348" s="43"/>
      <c r="AW348" s="145"/>
      <c r="AX348" s="43">
        <v>13</v>
      </c>
      <c r="AY348" s="27">
        <f t="shared" si="438"/>
        <v>61.904761904761905</v>
      </c>
      <c r="AZ348" s="43">
        <v>8</v>
      </c>
      <c r="BA348" s="27">
        <f t="shared" si="439"/>
        <v>38.095238095238095</v>
      </c>
      <c r="BB348" s="269"/>
    </row>
    <row r="349" spans="1:54" x14ac:dyDescent="0.2">
      <c r="A349" s="43">
        <v>4</v>
      </c>
      <c r="B349" s="198"/>
      <c r="C349" s="39" t="s">
        <v>55</v>
      </c>
      <c r="D349" s="146">
        <v>1</v>
      </c>
      <c r="E349" s="32"/>
      <c r="F349" s="32">
        <v>21</v>
      </c>
      <c r="G349" s="32">
        <v>21</v>
      </c>
      <c r="H349" s="33"/>
      <c r="I349" s="21"/>
      <c r="J349" s="32">
        <v>21</v>
      </c>
      <c r="K349" s="27">
        <f t="shared" si="440"/>
        <v>100</v>
      </c>
      <c r="L349" s="32">
        <v>12</v>
      </c>
      <c r="M349" s="27">
        <f t="shared" si="419"/>
        <v>57.142857142857146</v>
      </c>
      <c r="N349" s="32">
        <v>9</v>
      </c>
      <c r="O349" s="27">
        <f t="shared" si="420"/>
        <v>42.857142857142854</v>
      </c>
      <c r="P349" s="32">
        <v>6</v>
      </c>
      <c r="Q349" s="27">
        <f t="shared" si="421"/>
        <v>28.571428571428573</v>
      </c>
      <c r="R349" s="32">
        <v>8</v>
      </c>
      <c r="S349" s="403">
        <f t="shared" si="422"/>
        <v>38.095238095238095</v>
      </c>
      <c r="T349" s="32">
        <v>4</v>
      </c>
      <c r="U349" s="27">
        <f t="shared" si="423"/>
        <v>19.047619047619047</v>
      </c>
      <c r="V349" s="32">
        <v>3</v>
      </c>
      <c r="W349" s="27">
        <f t="shared" si="424"/>
        <v>14.285714285714286</v>
      </c>
      <c r="X349" s="32">
        <v>21</v>
      </c>
      <c r="Y349" s="27">
        <f t="shared" si="432"/>
        <v>100</v>
      </c>
      <c r="Z349" s="32"/>
      <c r="AA349" s="32"/>
      <c r="AB349" s="32"/>
      <c r="AC349" s="32"/>
      <c r="AD349" s="32"/>
      <c r="AE349" s="32"/>
      <c r="AF349" s="32"/>
      <c r="AG349" s="32"/>
      <c r="AH349" s="32"/>
      <c r="AI349" s="32"/>
      <c r="AJ349" s="32"/>
      <c r="AK349" s="21"/>
      <c r="AL349" s="32">
        <v>6</v>
      </c>
      <c r="AM349" s="27">
        <f t="shared" si="434"/>
        <v>28.571428571428573</v>
      </c>
      <c r="AN349" s="32">
        <v>4</v>
      </c>
      <c r="AO349" s="27">
        <f t="shared" si="435"/>
        <v>19.047619047619047</v>
      </c>
      <c r="AP349" s="32"/>
      <c r="AQ349" s="27">
        <f t="shared" si="436"/>
        <v>0</v>
      </c>
      <c r="AR349" s="33">
        <v>11</v>
      </c>
      <c r="AS349" s="27">
        <f t="shared" si="437"/>
        <v>52.38095238095238</v>
      </c>
      <c r="AT349" s="32"/>
      <c r="AU349" s="43"/>
      <c r="AV349" s="43"/>
      <c r="AW349" s="145"/>
      <c r="AX349" s="43">
        <v>15</v>
      </c>
      <c r="AY349" s="27">
        <f t="shared" si="438"/>
        <v>71.428571428571431</v>
      </c>
      <c r="AZ349" s="43">
        <v>6</v>
      </c>
      <c r="BA349" s="27">
        <f t="shared" si="439"/>
        <v>28.571428571428573</v>
      </c>
      <c r="BB349" s="269"/>
    </row>
    <row r="350" spans="1:54" x14ac:dyDescent="0.2">
      <c r="A350" s="107"/>
      <c r="B350" s="36" t="s">
        <v>51</v>
      </c>
      <c r="C350" s="36">
        <v>5</v>
      </c>
      <c r="D350" s="17">
        <v>5</v>
      </c>
      <c r="E350" s="289"/>
      <c r="F350" s="17">
        <f>SUM(F351:F355)</f>
        <v>125</v>
      </c>
      <c r="G350" s="17">
        <f>SUM(G351:G355)</f>
        <v>125</v>
      </c>
      <c r="H350" s="17">
        <f>SUM(H351:H355)</f>
        <v>41</v>
      </c>
      <c r="I350" s="28">
        <f t="shared" si="431"/>
        <v>32.799999999999997</v>
      </c>
      <c r="J350" s="17">
        <f>SUM(J351:J355)</f>
        <v>84</v>
      </c>
      <c r="K350" s="28">
        <f t="shared" si="440"/>
        <v>67.2</v>
      </c>
      <c r="L350" s="17">
        <f>SUM(L351:L355)</f>
        <v>75</v>
      </c>
      <c r="M350" s="28">
        <f t="shared" si="419"/>
        <v>60</v>
      </c>
      <c r="N350" s="17">
        <f>SUM(N351:N355)</f>
        <v>50</v>
      </c>
      <c r="O350" s="28">
        <f t="shared" si="420"/>
        <v>40</v>
      </c>
      <c r="P350" s="17">
        <f>SUM(P351:P355)</f>
        <v>20</v>
      </c>
      <c r="Q350" s="28">
        <f t="shared" si="421"/>
        <v>16</v>
      </c>
      <c r="R350" s="17">
        <f>SUM(R351:R355)</f>
        <v>47</v>
      </c>
      <c r="S350" s="400">
        <f t="shared" si="422"/>
        <v>37.6</v>
      </c>
      <c r="T350" s="17">
        <f>SUM(T351:T355)</f>
        <v>47</v>
      </c>
      <c r="U350" s="28">
        <f t="shared" si="423"/>
        <v>37.6</v>
      </c>
      <c r="V350" s="17">
        <f>SUM(V351:V355)</f>
        <v>11</v>
      </c>
      <c r="W350" s="28">
        <f t="shared" si="424"/>
        <v>8.8000000000000007</v>
      </c>
      <c r="X350" s="17">
        <f>SUM(X351:X355)</f>
        <v>122</v>
      </c>
      <c r="Y350" s="28">
        <f t="shared" si="432"/>
        <v>97.6</v>
      </c>
      <c r="Z350" s="17"/>
      <c r="AA350" s="28"/>
      <c r="AB350" s="17"/>
      <c r="AC350" s="28"/>
      <c r="AD350" s="17"/>
      <c r="AE350" s="17"/>
      <c r="AF350" s="17"/>
      <c r="AG350" s="28"/>
      <c r="AH350" s="17">
        <v>2</v>
      </c>
      <c r="AI350" s="28">
        <f t="shared" si="428"/>
        <v>1.6</v>
      </c>
      <c r="AJ350" s="17">
        <f>SUM(AJ351:AJ355)</f>
        <v>1</v>
      </c>
      <c r="AK350" s="28">
        <f t="shared" si="433"/>
        <v>0.8</v>
      </c>
      <c r="AL350" s="17">
        <f>SUM(AL351:AL355)</f>
        <v>25</v>
      </c>
      <c r="AM350" s="28">
        <f t="shared" si="434"/>
        <v>20</v>
      </c>
      <c r="AN350" s="17">
        <f>SUM(AN351:AN355)</f>
        <v>13</v>
      </c>
      <c r="AO350" s="28">
        <f t="shared" si="435"/>
        <v>10.4</v>
      </c>
      <c r="AP350" s="17"/>
      <c r="AQ350" s="28"/>
      <c r="AR350" s="17">
        <f>SUM(AR351:AR355)</f>
        <v>87</v>
      </c>
      <c r="AS350" s="28">
        <f t="shared" si="437"/>
        <v>69.599999999999994</v>
      </c>
      <c r="AT350" s="17"/>
      <c r="AU350" s="17"/>
      <c r="AV350" s="17"/>
      <c r="AW350" s="17"/>
      <c r="AX350" s="6">
        <f>SUM(AX351:AX355)</f>
        <v>63</v>
      </c>
      <c r="AY350" s="28">
        <f t="shared" si="438"/>
        <v>50.4</v>
      </c>
      <c r="AZ350" s="6">
        <f>SUM(AZ351:AZ355)</f>
        <v>62</v>
      </c>
      <c r="BA350" s="28">
        <f t="shared" si="439"/>
        <v>49.6</v>
      </c>
      <c r="BB350" s="269"/>
    </row>
    <row r="351" spans="1:54" x14ac:dyDescent="0.2">
      <c r="A351" s="32">
        <v>1</v>
      </c>
      <c r="B351" s="402" t="s">
        <v>371</v>
      </c>
      <c r="C351" s="37" t="s">
        <v>66</v>
      </c>
      <c r="D351" s="20">
        <v>1</v>
      </c>
      <c r="E351" s="404"/>
      <c r="F351" s="20">
        <v>21</v>
      </c>
      <c r="G351" s="20">
        <v>21</v>
      </c>
      <c r="H351" s="20">
        <v>7</v>
      </c>
      <c r="I351" s="27">
        <f t="shared" si="431"/>
        <v>33.333333333333336</v>
      </c>
      <c r="J351" s="20">
        <v>14</v>
      </c>
      <c r="K351" s="27">
        <f t="shared" si="440"/>
        <v>66.666666666666671</v>
      </c>
      <c r="L351" s="20">
        <v>12</v>
      </c>
      <c r="M351" s="27">
        <f t="shared" si="419"/>
        <v>57.142857142857146</v>
      </c>
      <c r="N351" s="20">
        <v>9</v>
      </c>
      <c r="O351" s="27">
        <f t="shared" si="420"/>
        <v>42.857142857142854</v>
      </c>
      <c r="P351" s="20">
        <v>6</v>
      </c>
      <c r="Q351" s="27">
        <f t="shared" si="421"/>
        <v>28.571428571428573</v>
      </c>
      <c r="R351" s="20">
        <v>3</v>
      </c>
      <c r="S351" s="403">
        <f t="shared" si="422"/>
        <v>14.285714285714286</v>
      </c>
      <c r="T351" s="20">
        <v>12</v>
      </c>
      <c r="U351" s="27">
        <f t="shared" si="423"/>
        <v>57.142857142857146</v>
      </c>
      <c r="V351" s="20">
        <v>0</v>
      </c>
      <c r="W351" s="27">
        <f t="shared" si="424"/>
        <v>0</v>
      </c>
      <c r="X351" s="20">
        <v>21</v>
      </c>
      <c r="Y351" s="27">
        <f t="shared" si="432"/>
        <v>100</v>
      </c>
      <c r="Z351" s="20"/>
      <c r="AA351" s="21"/>
      <c r="AB351" s="20"/>
      <c r="AC351" s="21"/>
      <c r="AD351" s="20"/>
      <c r="AE351" s="399"/>
      <c r="AF351" s="20"/>
      <c r="AG351" s="38"/>
      <c r="AH351" s="38"/>
      <c r="AI351" s="38"/>
      <c r="AJ351" s="20"/>
      <c r="AK351" s="20"/>
      <c r="AL351" s="20">
        <v>5</v>
      </c>
      <c r="AM351" s="27">
        <f t="shared" si="434"/>
        <v>23.80952380952381</v>
      </c>
      <c r="AN351" s="20">
        <v>0</v>
      </c>
      <c r="AO351" s="27">
        <f t="shared" si="435"/>
        <v>0</v>
      </c>
      <c r="AP351" s="20"/>
      <c r="AQ351" s="21"/>
      <c r="AR351" s="20">
        <v>16</v>
      </c>
      <c r="AS351" s="27">
        <f t="shared" si="437"/>
        <v>76.19047619047619</v>
      </c>
      <c r="AT351" s="43"/>
      <c r="AU351" s="43"/>
      <c r="AV351" s="43"/>
      <c r="AW351" s="145"/>
      <c r="AX351" s="43">
        <v>10</v>
      </c>
      <c r="AY351" s="27">
        <f t="shared" si="438"/>
        <v>47.61904761904762</v>
      </c>
      <c r="AZ351" s="43">
        <v>11</v>
      </c>
      <c r="BA351" s="27">
        <f t="shared" si="439"/>
        <v>52.38095238095238</v>
      </c>
      <c r="BB351" s="269"/>
    </row>
    <row r="352" spans="1:54" x14ac:dyDescent="0.2">
      <c r="A352" s="32">
        <v>2</v>
      </c>
      <c r="B352" s="402"/>
      <c r="C352" s="37" t="s">
        <v>65</v>
      </c>
      <c r="D352" s="20">
        <v>1</v>
      </c>
      <c r="E352" s="20"/>
      <c r="F352" s="7">
        <v>21</v>
      </c>
      <c r="G352" s="7">
        <v>21</v>
      </c>
      <c r="H352" s="7">
        <v>10</v>
      </c>
      <c r="I352" s="27">
        <f t="shared" si="431"/>
        <v>47.61904761904762</v>
      </c>
      <c r="J352" s="7">
        <v>11</v>
      </c>
      <c r="K352" s="27">
        <f t="shared" si="440"/>
        <v>52.38095238095238</v>
      </c>
      <c r="L352" s="7">
        <v>12</v>
      </c>
      <c r="M352" s="27">
        <f t="shared" si="419"/>
        <v>57.142857142857146</v>
      </c>
      <c r="N352" s="7">
        <v>9</v>
      </c>
      <c r="O352" s="27">
        <f t="shared" si="420"/>
        <v>42.857142857142854</v>
      </c>
      <c r="P352" s="7">
        <v>0</v>
      </c>
      <c r="Q352" s="27">
        <f t="shared" si="421"/>
        <v>0</v>
      </c>
      <c r="R352" s="7">
        <v>10</v>
      </c>
      <c r="S352" s="403">
        <f t="shared" si="422"/>
        <v>47.61904761904762</v>
      </c>
      <c r="T352" s="7">
        <v>11</v>
      </c>
      <c r="U352" s="27">
        <f t="shared" si="423"/>
        <v>52.38095238095238</v>
      </c>
      <c r="V352" s="7">
        <v>0</v>
      </c>
      <c r="W352" s="27">
        <f t="shared" si="424"/>
        <v>0</v>
      </c>
      <c r="X352" s="7">
        <v>21</v>
      </c>
      <c r="Y352" s="27">
        <f t="shared" si="432"/>
        <v>100</v>
      </c>
      <c r="Z352" s="7"/>
      <c r="AA352" s="405"/>
      <c r="AB352" s="404"/>
      <c r="AC352" s="399"/>
      <c r="AD352" s="7"/>
      <c r="AE352" s="399"/>
      <c r="AF352" s="7"/>
      <c r="AG352" s="38"/>
      <c r="AH352" s="38"/>
      <c r="AI352" s="38"/>
      <c r="AJ352" s="20"/>
      <c r="AK352" s="20"/>
      <c r="AL352" s="7">
        <v>2</v>
      </c>
      <c r="AM352" s="27">
        <f t="shared" si="434"/>
        <v>9.5238095238095237</v>
      </c>
      <c r="AN352" s="7">
        <v>1</v>
      </c>
      <c r="AO352" s="27">
        <f t="shared" si="435"/>
        <v>4.7619047619047619</v>
      </c>
      <c r="AP352" s="7"/>
      <c r="AQ352" s="38"/>
      <c r="AR352" s="7">
        <v>18</v>
      </c>
      <c r="AS352" s="27">
        <f t="shared" si="437"/>
        <v>85.714285714285708</v>
      </c>
      <c r="AT352" s="43"/>
      <c r="AU352" s="43"/>
      <c r="AV352" s="43"/>
      <c r="AW352" s="145"/>
      <c r="AX352" s="43">
        <v>10</v>
      </c>
      <c r="AY352" s="27">
        <f t="shared" si="438"/>
        <v>47.61904761904762</v>
      </c>
      <c r="AZ352" s="43">
        <v>11</v>
      </c>
      <c r="BA352" s="27">
        <f t="shared" si="439"/>
        <v>52.38095238095238</v>
      </c>
      <c r="BB352" s="269"/>
    </row>
    <row r="353" spans="1:54" x14ac:dyDescent="0.2">
      <c r="A353" s="32">
        <v>3</v>
      </c>
      <c r="B353" s="402"/>
      <c r="C353" s="37" t="s">
        <v>64</v>
      </c>
      <c r="D353" s="20">
        <v>1</v>
      </c>
      <c r="E353" s="20"/>
      <c r="F353" s="7">
        <v>31</v>
      </c>
      <c r="G353" s="7">
        <v>31</v>
      </c>
      <c r="H353" s="7">
        <v>7</v>
      </c>
      <c r="I353" s="27">
        <f t="shared" si="431"/>
        <v>22.580645161290324</v>
      </c>
      <c r="J353" s="7">
        <v>24</v>
      </c>
      <c r="K353" s="27">
        <f t="shared" si="440"/>
        <v>77.41935483870968</v>
      </c>
      <c r="L353" s="7">
        <v>19</v>
      </c>
      <c r="M353" s="27">
        <f t="shared" si="419"/>
        <v>61.29032258064516</v>
      </c>
      <c r="N353" s="7">
        <v>12</v>
      </c>
      <c r="O353" s="27">
        <f t="shared" si="420"/>
        <v>38.70967741935484</v>
      </c>
      <c r="P353" s="7">
        <v>3</v>
      </c>
      <c r="Q353" s="27">
        <f t="shared" si="421"/>
        <v>9.67741935483871</v>
      </c>
      <c r="R353" s="7">
        <v>13</v>
      </c>
      <c r="S353" s="403">
        <f t="shared" si="422"/>
        <v>41.935483870967744</v>
      </c>
      <c r="T353" s="7">
        <v>13</v>
      </c>
      <c r="U353" s="27">
        <f t="shared" si="423"/>
        <v>41.935483870967744</v>
      </c>
      <c r="V353" s="7">
        <v>2</v>
      </c>
      <c r="W353" s="27">
        <f t="shared" si="424"/>
        <v>6.4516129032258061</v>
      </c>
      <c r="X353" s="7">
        <v>31</v>
      </c>
      <c r="Y353" s="27">
        <f t="shared" si="432"/>
        <v>100</v>
      </c>
      <c r="Z353" s="7"/>
      <c r="AA353" s="405"/>
      <c r="AB353" s="7"/>
      <c r="AC353" s="399"/>
      <c r="AD353" s="7"/>
      <c r="AE353" s="399"/>
      <c r="AF353" s="33"/>
      <c r="AG353" s="38"/>
      <c r="AH353" s="38"/>
      <c r="AI353" s="38"/>
      <c r="AJ353" s="20"/>
      <c r="AK353" s="20"/>
      <c r="AL353" s="7">
        <v>7</v>
      </c>
      <c r="AM353" s="27">
        <f t="shared" si="434"/>
        <v>22.580645161290324</v>
      </c>
      <c r="AN353" s="7">
        <v>2</v>
      </c>
      <c r="AO353" s="27">
        <f t="shared" si="435"/>
        <v>6.4516129032258061</v>
      </c>
      <c r="AP353" s="7"/>
      <c r="AQ353" s="21"/>
      <c r="AR353" s="7">
        <v>22</v>
      </c>
      <c r="AS353" s="27">
        <f t="shared" si="437"/>
        <v>70.967741935483872</v>
      </c>
      <c r="AT353" s="43"/>
      <c r="AU353" s="43"/>
      <c r="AV353" s="43"/>
      <c r="AW353" s="145"/>
      <c r="AX353" s="43">
        <v>15</v>
      </c>
      <c r="AY353" s="27">
        <f t="shared" si="438"/>
        <v>48.387096774193552</v>
      </c>
      <c r="AZ353" s="43">
        <v>16</v>
      </c>
      <c r="BA353" s="27">
        <f t="shared" si="439"/>
        <v>51.612903225806448</v>
      </c>
      <c r="BB353" s="269"/>
    </row>
    <row r="354" spans="1:54" x14ac:dyDescent="0.2">
      <c r="A354" s="84">
        <v>4</v>
      </c>
      <c r="B354" s="402"/>
      <c r="C354" s="37" t="s">
        <v>63</v>
      </c>
      <c r="D354" s="20">
        <v>1</v>
      </c>
      <c r="E354" s="7"/>
      <c r="F354" s="7">
        <v>21</v>
      </c>
      <c r="G354" s="7">
        <v>21</v>
      </c>
      <c r="H354" s="7">
        <v>8</v>
      </c>
      <c r="I354" s="27">
        <f t="shared" si="431"/>
        <v>38.095238095238095</v>
      </c>
      <c r="J354" s="7">
        <v>13</v>
      </c>
      <c r="K354" s="27">
        <f t="shared" si="440"/>
        <v>61.904761904761905</v>
      </c>
      <c r="L354" s="7">
        <v>12</v>
      </c>
      <c r="M354" s="27">
        <f t="shared" si="419"/>
        <v>57.142857142857146</v>
      </c>
      <c r="N354" s="7">
        <v>9</v>
      </c>
      <c r="O354" s="27">
        <f t="shared" si="420"/>
        <v>42.857142857142854</v>
      </c>
      <c r="P354" s="7">
        <v>3</v>
      </c>
      <c r="Q354" s="27">
        <f t="shared" si="421"/>
        <v>14.285714285714286</v>
      </c>
      <c r="R354" s="7">
        <v>10</v>
      </c>
      <c r="S354" s="403">
        <f t="shared" si="422"/>
        <v>47.61904761904762</v>
      </c>
      <c r="T354" s="7">
        <v>4</v>
      </c>
      <c r="U354" s="27">
        <f t="shared" si="423"/>
        <v>19.047619047619047</v>
      </c>
      <c r="V354" s="7">
        <v>4</v>
      </c>
      <c r="W354" s="27">
        <f t="shared" si="424"/>
        <v>19.047619047619047</v>
      </c>
      <c r="X354" s="7">
        <v>21</v>
      </c>
      <c r="Y354" s="27">
        <f t="shared" si="432"/>
        <v>100</v>
      </c>
      <c r="Z354" s="7"/>
      <c r="AA354" s="405"/>
      <c r="AB354" s="7"/>
      <c r="AC354" s="399"/>
      <c r="AD354" s="7"/>
      <c r="AE354" s="399"/>
      <c r="AF354" s="7"/>
      <c r="AG354" s="38"/>
      <c r="AH354" s="38"/>
      <c r="AI354" s="38"/>
      <c r="AJ354" s="20"/>
      <c r="AK354" s="20"/>
      <c r="AL354" s="7">
        <v>3</v>
      </c>
      <c r="AM354" s="27">
        <f t="shared" si="434"/>
        <v>14.285714285714286</v>
      </c>
      <c r="AN354" s="7">
        <v>3</v>
      </c>
      <c r="AO354" s="27">
        <f t="shared" si="435"/>
        <v>14.285714285714286</v>
      </c>
      <c r="AP354" s="7"/>
      <c r="AQ354" s="21"/>
      <c r="AR354" s="7">
        <v>15</v>
      </c>
      <c r="AS354" s="27">
        <f t="shared" si="437"/>
        <v>71.428571428571431</v>
      </c>
      <c r="AT354" s="43"/>
      <c r="AU354" s="43"/>
      <c r="AV354" s="43"/>
      <c r="AW354" s="145"/>
      <c r="AX354" s="43">
        <v>10</v>
      </c>
      <c r="AY354" s="27">
        <f t="shared" si="438"/>
        <v>47.61904761904762</v>
      </c>
      <c r="AZ354" s="43">
        <v>11</v>
      </c>
      <c r="BA354" s="27">
        <f t="shared" si="439"/>
        <v>52.38095238095238</v>
      </c>
      <c r="BB354" s="269"/>
    </row>
    <row r="355" spans="1:54" x14ac:dyDescent="0.2">
      <c r="A355" s="84">
        <v>5</v>
      </c>
      <c r="B355" s="402"/>
      <c r="C355" s="37" t="s">
        <v>62</v>
      </c>
      <c r="D355" s="20">
        <v>1</v>
      </c>
      <c r="E355" s="7"/>
      <c r="F355" s="7">
        <v>31</v>
      </c>
      <c r="G355" s="7">
        <v>31</v>
      </c>
      <c r="H355" s="7">
        <v>9</v>
      </c>
      <c r="I355" s="27">
        <f t="shared" si="431"/>
        <v>29.032258064516128</v>
      </c>
      <c r="J355" s="7">
        <v>22</v>
      </c>
      <c r="K355" s="27">
        <f t="shared" si="440"/>
        <v>70.967741935483872</v>
      </c>
      <c r="L355" s="7">
        <v>20</v>
      </c>
      <c r="M355" s="27">
        <f t="shared" si="419"/>
        <v>64.516129032258064</v>
      </c>
      <c r="N355" s="7">
        <v>11</v>
      </c>
      <c r="O355" s="27">
        <f t="shared" si="420"/>
        <v>35.483870967741936</v>
      </c>
      <c r="P355" s="7">
        <v>8</v>
      </c>
      <c r="Q355" s="27">
        <f t="shared" si="421"/>
        <v>25.806451612903224</v>
      </c>
      <c r="R355" s="7">
        <v>11</v>
      </c>
      <c r="S355" s="403">
        <f t="shared" si="422"/>
        <v>35.483870967741936</v>
      </c>
      <c r="T355" s="7">
        <v>7</v>
      </c>
      <c r="U355" s="27">
        <f t="shared" si="423"/>
        <v>22.580645161290324</v>
      </c>
      <c r="V355" s="7">
        <v>5</v>
      </c>
      <c r="W355" s="27">
        <f t="shared" si="424"/>
        <v>16.129032258064516</v>
      </c>
      <c r="X355" s="7">
        <v>28</v>
      </c>
      <c r="Y355" s="27">
        <f t="shared" si="432"/>
        <v>90.322580645161295</v>
      </c>
      <c r="Z355" s="7"/>
      <c r="AA355" s="21"/>
      <c r="AB355" s="7"/>
      <c r="AC355" s="399"/>
      <c r="AD355" s="7"/>
      <c r="AE355" s="399"/>
      <c r="AF355" s="7"/>
      <c r="AG355" s="38"/>
      <c r="AH355" s="40">
        <v>2</v>
      </c>
      <c r="AI355" s="27">
        <f>AH355*100/F355</f>
        <v>6.4516129032258061</v>
      </c>
      <c r="AJ355" s="20">
        <v>1</v>
      </c>
      <c r="AK355" s="27">
        <f>AJ355*100/G355</f>
        <v>3.225806451612903</v>
      </c>
      <c r="AL355" s="7">
        <v>8</v>
      </c>
      <c r="AM355" s="27">
        <f t="shared" si="434"/>
        <v>25.806451612903224</v>
      </c>
      <c r="AN355" s="7">
        <v>7</v>
      </c>
      <c r="AO355" s="27">
        <f t="shared" si="435"/>
        <v>22.580645161290324</v>
      </c>
      <c r="AP355" s="7"/>
      <c r="AQ355" s="38"/>
      <c r="AR355" s="7">
        <v>16</v>
      </c>
      <c r="AS355" s="27">
        <f t="shared" si="437"/>
        <v>51.612903225806448</v>
      </c>
      <c r="AT355" s="43"/>
      <c r="AU355" s="43"/>
      <c r="AV355" s="43"/>
      <c r="AW355" s="145"/>
      <c r="AX355" s="43">
        <v>18</v>
      </c>
      <c r="AY355" s="27">
        <f t="shared" si="438"/>
        <v>58.064516129032256</v>
      </c>
      <c r="AZ355" s="43">
        <v>13</v>
      </c>
      <c r="BA355" s="27">
        <f t="shared" si="439"/>
        <v>41.935483870967744</v>
      </c>
      <c r="BB355" s="269"/>
    </row>
    <row r="356" spans="1:54" x14ac:dyDescent="0.2">
      <c r="A356" s="6"/>
      <c r="B356" s="36" t="s">
        <v>49</v>
      </c>
      <c r="C356" s="36">
        <v>4</v>
      </c>
      <c r="D356" s="17">
        <f>D357+D358+D359+D360</f>
        <v>4</v>
      </c>
      <c r="E356" s="17"/>
      <c r="F356" s="17">
        <f>SUM(F357:F360)</f>
        <v>94</v>
      </c>
      <c r="G356" s="17">
        <f>SUM(G357:G360)</f>
        <v>94</v>
      </c>
      <c r="H356" s="17"/>
      <c r="I356" s="28"/>
      <c r="J356" s="17">
        <f>SUM(J357:J360)</f>
        <v>94</v>
      </c>
      <c r="K356" s="28">
        <f t="shared" si="440"/>
        <v>100</v>
      </c>
      <c r="L356" s="17">
        <v>56</v>
      </c>
      <c r="M356" s="28">
        <f t="shared" si="419"/>
        <v>59.574468085106382</v>
      </c>
      <c r="N356" s="17">
        <v>38</v>
      </c>
      <c r="O356" s="28">
        <f t="shared" si="420"/>
        <v>40.425531914893618</v>
      </c>
      <c r="P356" s="17">
        <f>SUM(P357:P360)</f>
        <v>12</v>
      </c>
      <c r="Q356" s="28">
        <f t="shared" si="421"/>
        <v>12.76595744680851</v>
      </c>
      <c r="R356" s="17">
        <f>SUM(R357:R360)</f>
        <v>35</v>
      </c>
      <c r="S356" s="400">
        <f t="shared" si="422"/>
        <v>37.234042553191486</v>
      </c>
      <c r="T356" s="17">
        <f>SUM(T357:T360)</f>
        <v>35</v>
      </c>
      <c r="U356" s="28">
        <f t="shared" si="423"/>
        <v>37.234042553191486</v>
      </c>
      <c r="V356" s="17">
        <f>SUM(V357:V360)</f>
        <v>12</v>
      </c>
      <c r="W356" s="28">
        <f t="shared" si="424"/>
        <v>12.76595744680851</v>
      </c>
      <c r="X356" s="17">
        <v>92</v>
      </c>
      <c r="Y356" s="28">
        <f t="shared" si="432"/>
        <v>97.872340425531917</v>
      </c>
      <c r="Z356" s="17"/>
      <c r="AA356" s="28"/>
      <c r="AB356" s="17"/>
      <c r="AC356" s="28"/>
      <c r="AD356" s="17"/>
      <c r="AE356" s="17"/>
      <c r="AF356" s="17">
        <v>1</v>
      </c>
      <c r="AG356" s="28">
        <f t="shared" si="427"/>
        <v>1.0638297872340425</v>
      </c>
      <c r="AH356" s="41"/>
      <c r="AI356" s="28">
        <f t="shared" si="428"/>
        <v>0</v>
      </c>
      <c r="AJ356" s="17">
        <v>1</v>
      </c>
      <c r="AK356" s="28">
        <f t="shared" si="433"/>
        <v>1.0638297872340425</v>
      </c>
      <c r="AL356" s="17">
        <v>16</v>
      </c>
      <c r="AM356" s="28">
        <f t="shared" si="434"/>
        <v>17.021276595744681</v>
      </c>
      <c r="AN356" s="17">
        <v>11</v>
      </c>
      <c r="AO356" s="28">
        <f t="shared" si="435"/>
        <v>11.702127659574469</v>
      </c>
      <c r="AP356" s="17">
        <v>4</v>
      </c>
      <c r="AQ356" s="28">
        <f t="shared" si="436"/>
        <v>4.2553191489361701</v>
      </c>
      <c r="AR356" s="17">
        <v>63</v>
      </c>
      <c r="AS356" s="28">
        <f t="shared" si="437"/>
        <v>67.021276595744681</v>
      </c>
      <c r="AT356" s="17"/>
      <c r="AU356" s="17"/>
      <c r="AV356" s="17"/>
      <c r="AW356" s="17"/>
      <c r="AX356" s="6">
        <f>SUM(AX357:AX360)</f>
        <v>45</v>
      </c>
      <c r="AY356" s="28">
        <f t="shared" si="438"/>
        <v>47.872340425531917</v>
      </c>
      <c r="AZ356" s="6">
        <f>SUM(AZ357:AZ360)</f>
        <v>49</v>
      </c>
      <c r="BA356" s="28">
        <f t="shared" si="439"/>
        <v>52.127659574468083</v>
      </c>
      <c r="BB356" s="269"/>
    </row>
    <row r="357" spans="1:54" ht="25.5" x14ac:dyDescent="0.2">
      <c r="A357" s="43">
        <v>1</v>
      </c>
      <c r="B357" s="198" t="s">
        <v>56</v>
      </c>
      <c r="C357" s="37" t="s">
        <v>58</v>
      </c>
      <c r="D357" s="32">
        <v>1</v>
      </c>
      <c r="E357" s="160"/>
      <c r="F357" s="43">
        <v>21</v>
      </c>
      <c r="G357" s="43">
        <v>21</v>
      </c>
      <c r="H357" s="43"/>
      <c r="I357" s="406"/>
      <c r="J357" s="43">
        <v>21</v>
      </c>
      <c r="K357" s="21">
        <f>J357*100/G357</f>
        <v>100</v>
      </c>
      <c r="L357" s="43">
        <v>13</v>
      </c>
      <c r="M357" s="27">
        <f t="shared" si="419"/>
        <v>61.904761904761905</v>
      </c>
      <c r="N357" s="43">
        <v>8</v>
      </c>
      <c r="O357" s="27">
        <f t="shared" si="420"/>
        <v>38.095238095238095</v>
      </c>
      <c r="P357" s="43">
        <v>3</v>
      </c>
      <c r="Q357" s="27">
        <f t="shared" si="421"/>
        <v>14.285714285714286</v>
      </c>
      <c r="R357" s="43">
        <v>7</v>
      </c>
      <c r="S357" s="27">
        <f t="shared" si="422"/>
        <v>33.333333333333336</v>
      </c>
      <c r="T357" s="43">
        <v>10</v>
      </c>
      <c r="U357" s="27">
        <f t="shared" si="423"/>
        <v>47.61904761904762</v>
      </c>
      <c r="V357" s="43">
        <v>1</v>
      </c>
      <c r="W357" s="27">
        <f t="shared" si="424"/>
        <v>4.7619047619047619</v>
      </c>
      <c r="X357" s="43">
        <v>21</v>
      </c>
      <c r="Y357" s="21">
        <f t="shared" ref="Y357:Y360" si="444">X357*100/J357</f>
        <v>100</v>
      </c>
      <c r="Z357" s="43"/>
      <c r="AA357" s="405"/>
      <c r="AB357" s="43"/>
      <c r="AC357" s="399"/>
      <c r="AD357" s="43"/>
      <c r="AE357" s="399"/>
      <c r="AF357" s="43"/>
      <c r="AG357" s="29"/>
      <c r="AH357" s="29"/>
      <c r="AI357" s="29"/>
      <c r="AJ357" s="32">
        <v>4</v>
      </c>
      <c r="AK357" s="27">
        <v>19</v>
      </c>
      <c r="AL357" s="43">
        <v>3</v>
      </c>
      <c r="AM357" s="27">
        <f t="shared" si="434"/>
        <v>14.285714285714286</v>
      </c>
      <c r="AN357" s="43">
        <v>1</v>
      </c>
      <c r="AO357" s="27">
        <f t="shared" si="435"/>
        <v>4.7619047619047619</v>
      </c>
      <c r="AP357" s="43">
        <v>0</v>
      </c>
      <c r="AQ357" s="27">
        <f>AP357*100/G357</f>
        <v>0</v>
      </c>
      <c r="AR357" s="43">
        <v>13</v>
      </c>
      <c r="AS357" s="27">
        <f t="shared" si="437"/>
        <v>61.904761904761905</v>
      </c>
      <c r="AT357" s="43"/>
      <c r="AU357" s="43"/>
      <c r="AV357" s="43"/>
      <c r="AW357" s="43"/>
      <c r="AX357" s="43">
        <v>9</v>
      </c>
      <c r="AY357" s="29">
        <f t="shared" si="438"/>
        <v>42.857142857142854</v>
      </c>
      <c r="AZ357" s="43">
        <v>12</v>
      </c>
      <c r="BA357" s="29">
        <f t="shared" si="439"/>
        <v>57.142857142857146</v>
      </c>
      <c r="BB357" s="269"/>
    </row>
    <row r="358" spans="1:54" x14ac:dyDescent="0.2">
      <c r="A358" s="43">
        <v>2</v>
      </c>
      <c r="B358" s="198"/>
      <c r="C358" s="37" t="s">
        <v>59</v>
      </c>
      <c r="D358" s="32">
        <v>1</v>
      </c>
      <c r="E358" s="160"/>
      <c r="F358" s="43">
        <v>21</v>
      </c>
      <c r="G358" s="43">
        <v>21</v>
      </c>
      <c r="H358" s="43"/>
      <c r="I358" s="406"/>
      <c r="J358" s="43">
        <v>21</v>
      </c>
      <c r="K358" s="21">
        <f>J358*100/G358</f>
        <v>100</v>
      </c>
      <c r="L358" s="43">
        <v>12</v>
      </c>
      <c r="M358" s="27">
        <f t="shared" si="419"/>
        <v>57.142857142857146</v>
      </c>
      <c r="N358" s="43">
        <v>9</v>
      </c>
      <c r="O358" s="27">
        <f t="shared" si="420"/>
        <v>42.857142857142854</v>
      </c>
      <c r="P358" s="43">
        <v>6</v>
      </c>
      <c r="Q358" s="27">
        <f t="shared" si="421"/>
        <v>28.571428571428573</v>
      </c>
      <c r="R358" s="43">
        <v>4</v>
      </c>
      <c r="S358" s="27">
        <f t="shared" si="422"/>
        <v>19.047619047619047</v>
      </c>
      <c r="T358" s="43">
        <v>10</v>
      </c>
      <c r="U358" s="27">
        <f t="shared" si="423"/>
        <v>47.61904761904762</v>
      </c>
      <c r="V358" s="43">
        <v>1</v>
      </c>
      <c r="W358" s="27">
        <f t="shared" si="424"/>
        <v>4.7619047619047619</v>
      </c>
      <c r="X358" s="43">
        <v>20</v>
      </c>
      <c r="Y358" s="21">
        <f t="shared" si="444"/>
        <v>95.238095238095241</v>
      </c>
      <c r="Z358" s="43"/>
      <c r="AA358" s="405"/>
      <c r="AB358" s="43"/>
      <c r="AC358" s="399"/>
      <c r="AD358" s="43"/>
      <c r="AE358" s="399"/>
      <c r="AF358" s="33">
        <v>1</v>
      </c>
      <c r="AG358" s="29">
        <f>AF358*100/G358</f>
        <v>4.7619047619047619</v>
      </c>
      <c r="AH358" s="29"/>
      <c r="AI358" s="29"/>
      <c r="AJ358" s="32">
        <v>3</v>
      </c>
      <c r="AK358" s="27">
        <v>14.3</v>
      </c>
      <c r="AL358" s="43">
        <v>3</v>
      </c>
      <c r="AM358" s="27">
        <f t="shared" si="434"/>
        <v>14.285714285714286</v>
      </c>
      <c r="AN358" s="43">
        <v>0</v>
      </c>
      <c r="AO358" s="27">
        <f t="shared" si="435"/>
        <v>0</v>
      </c>
      <c r="AP358" s="43"/>
      <c r="AQ358" s="27"/>
      <c r="AR358" s="43">
        <v>15</v>
      </c>
      <c r="AS358" s="27">
        <f t="shared" si="437"/>
        <v>71.428571428571431</v>
      </c>
      <c r="AT358" s="43"/>
      <c r="AU358" s="43"/>
      <c r="AV358" s="43"/>
      <c r="AW358" s="43"/>
      <c r="AX358" s="43">
        <v>12</v>
      </c>
      <c r="AY358" s="29">
        <f t="shared" si="438"/>
        <v>57.142857142857146</v>
      </c>
      <c r="AZ358" s="43">
        <v>9</v>
      </c>
      <c r="BA358" s="29">
        <f t="shared" si="439"/>
        <v>42.857142857142854</v>
      </c>
      <c r="BB358" s="269"/>
    </row>
    <row r="359" spans="1:54" x14ac:dyDescent="0.2">
      <c r="A359" s="43">
        <v>3</v>
      </c>
      <c r="B359" s="198"/>
      <c r="C359" s="37" t="s">
        <v>60</v>
      </c>
      <c r="D359" s="32">
        <v>1</v>
      </c>
      <c r="E359" s="43"/>
      <c r="F359" s="43">
        <v>31</v>
      </c>
      <c r="G359" s="43">
        <v>31</v>
      </c>
      <c r="H359" s="43"/>
      <c r="I359" s="406"/>
      <c r="J359" s="43">
        <v>31</v>
      </c>
      <c r="K359" s="21">
        <f>J359*100/G359</f>
        <v>100</v>
      </c>
      <c r="L359" s="43">
        <v>18</v>
      </c>
      <c r="M359" s="27">
        <f t="shared" si="419"/>
        <v>58.064516129032256</v>
      </c>
      <c r="N359" s="43">
        <v>13</v>
      </c>
      <c r="O359" s="27">
        <f t="shared" si="420"/>
        <v>41.935483870967744</v>
      </c>
      <c r="P359" s="43">
        <v>1</v>
      </c>
      <c r="Q359" s="27">
        <f t="shared" si="421"/>
        <v>3.225806451612903</v>
      </c>
      <c r="R359" s="43">
        <v>13</v>
      </c>
      <c r="S359" s="27">
        <f t="shared" si="422"/>
        <v>41.935483870967744</v>
      </c>
      <c r="T359" s="43">
        <v>12</v>
      </c>
      <c r="U359" s="27">
        <f t="shared" si="423"/>
        <v>38.70967741935484</v>
      </c>
      <c r="V359" s="43">
        <v>5</v>
      </c>
      <c r="W359" s="27">
        <f t="shared" si="424"/>
        <v>16.129032258064516</v>
      </c>
      <c r="X359" s="43">
        <v>31</v>
      </c>
      <c r="Y359" s="21">
        <f t="shared" si="444"/>
        <v>100</v>
      </c>
      <c r="Z359" s="43"/>
      <c r="AA359" s="405"/>
      <c r="AB359" s="43"/>
      <c r="AC359" s="399"/>
      <c r="AD359" s="43"/>
      <c r="AE359" s="399"/>
      <c r="AF359" s="43"/>
      <c r="AG359" s="29"/>
      <c r="AH359" s="29"/>
      <c r="AI359" s="29"/>
      <c r="AJ359" s="32">
        <v>7</v>
      </c>
      <c r="AK359" s="27">
        <v>22.6</v>
      </c>
      <c r="AL359" s="43">
        <v>3</v>
      </c>
      <c r="AM359" s="27">
        <f t="shared" si="434"/>
        <v>9.67741935483871</v>
      </c>
      <c r="AN359" s="43">
        <v>5</v>
      </c>
      <c r="AO359" s="27">
        <f t="shared" si="435"/>
        <v>16.129032258064516</v>
      </c>
      <c r="AP359" s="43"/>
      <c r="AQ359" s="27"/>
      <c r="AR359" s="43">
        <v>23</v>
      </c>
      <c r="AS359" s="27">
        <f t="shared" si="437"/>
        <v>74.193548387096769</v>
      </c>
      <c r="AT359" s="43"/>
      <c r="AU359" s="43"/>
      <c r="AV359" s="43"/>
      <c r="AW359" s="43"/>
      <c r="AX359" s="43">
        <v>15</v>
      </c>
      <c r="AY359" s="29">
        <f t="shared" si="438"/>
        <v>48.387096774193552</v>
      </c>
      <c r="AZ359" s="43">
        <v>16</v>
      </c>
      <c r="BA359" s="29">
        <f t="shared" si="439"/>
        <v>51.612903225806448</v>
      </c>
      <c r="BB359" s="269"/>
    </row>
    <row r="360" spans="1:54" ht="25.5" x14ac:dyDescent="0.2">
      <c r="A360" s="43">
        <v>4</v>
      </c>
      <c r="B360" s="198"/>
      <c r="C360" s="37" t="s">
        <v>61</v>
      </c>
      <c r="D360" s="32">
        <v>1</v>
      </c>
      <c r="E360" s="43"/>
      <c r="F360" s="43">
        <v>21</v>
      </c>
      <c r="G360" s="43">
        <v>21</v>
      </c>
      <c r="H360" s="43"/>
      <c r="I360" s="406"/>
      <c r="J360" s="43">
        <v>21</v>
      </c>
      <c r="K360" s="21">
        <f>J360*100/G360</f>
        <v>100</v>
      </c>
      <c r="L360" s="43">
        <v>13</v>
      </c>
      <c r="M360" s="27">
        <f t="shared" si="419"/>
        <v>61.904761904761905</v>
      </c>
      <c r="N360" s="43">
        <v>8</v>
      </c>
      <c r="O360" s="27">
        <f t="shared" si="420"/>
        <v>38.095238095238095</v>
      </c>
      <c r="P360" s="43">
        <v>2</v>
      </c>
      <c r="Q360" s="27">
        <f t="shared" si="421"/>
        <v>9.5238095238095237</v>
      </c>
      <c r="R360" s="43">
        <v>11</v>
      </c>
      <c r="S360" s="27">
        <f t="shared" si="422"/>
        <v>52.38095238095238</v>
      </c>
      <c r="T360" s="43">
        <v>3</v>
      </c>
      <c r="U360" s="27">
        <f t="shared" si="423"/>
        <v>14.285714285714286</v>
      </c>
      <c r="V360" s="43">
        <v>5</v>
      </c>
      <c r="W360" s="27">
        <f t="shared" si="424"/>
        <v>23.80952380952381</v>
      </c>
      <c r="X360" s="43">
        <v>20</v>
      </c>
      <c r="Y360" s="21">
        <f t="shared" si="444"/>
        <v>95.238095238095241</v>
      </c>
      <c r="Z360" s="43"/>
      <c r="AA360" s="21"/>
      <c r="AB360" s="43"/>
      <c r="AC360" s="399"/>
      <c r="AD360" s="43"/>
      <c r="AE360" s="399"/>
      <c r="AF360" s="43">
        <v>1</v>
      </c>
      <c r="AG360" s="29">
        <v>4.8</v>
      </c>
      <c r="AH360" s="29"/>
      <c r="AI360" s="29"/>
      <c r="AJ360" s="32">
        <v>0</v>
      </c>
      <c r="AK360" s="27">
        <f>AJ360*100/G360</f>
        <v>0</v>
      </c>
      <c r="AL360" s="43">
        <v>1</v>
      </c>
      <c r="AM360" s="27">
        <f t="shared" si="434"/>
        <v>4.7619047619047619</v>
      </c>
      <c r="AN360" s="43">
        <v>3</v>
      </c>
      <c r="AO360" s="27">
        <f t="shared" si="435"/>
        <v>14.285714285714286</v>
      </c>
      <c r="AP360" s="43">
        <v>0</v>
      </c>
      <c r="AQ360" s="27">
        <f>AP360*100/G360</f>
        <v>0</v>
      </c>
      <c r="AR360" s="43">
        <v>15</v>
      </c>
      <c r="AS360" s="27">
        <f t="shared" si="437"/>
        <v>71.428571428571431</v>
      </c>
      <c r="AT360" s="43"/>
      <c r="AU360" s="43"/>
      <c r="AV360" s="43"/>
      <c r="AW360" s="43"/>
      <c r="AX360" s="43">
        <v>9</v>
      </c>
      <c r="AY360" s="29">
        <f t="shared" si="438"/>
        <v>42.857142857142854</v>
      </c>
      <c r="AZ360" s="43">
        <v>12</v>
      </c>
      <c r="BA360" s="29">
        <f t="shared" si="439"/>
        <v>57.142857142857146</v>
      </c>
      <c r="BB360" s="269"/>
    </row>
    <row r="361" spans="1:54" x14ac:dyDescent="0.2">
      <c r="A361" s="6"/>
      <c r="B361" s="36" t="s">
        <v>51</v>
      </c>
      <c r="C361" s="36">
        <v>5</v>
      </c>
      <c r="D361" s="36">
        <v>5</v>
      </c>
      <c r="E361" s="36"/>
      <c r="F361" s="36">
        <f>F362+F363+F364+F365+F366</f>
        <v>115</v>
      </c>
      <c r="G361" s="36">
        <f>G362+G363+G364+G365+G366</f>
        <v>115</v>
      </c>
      <c r="H361" s="6"/>
      <c r="I361" s="28"/>
      <c r="J361" s="36">
        <f>J362+J363+J364+J365+J366</f>
        <v>115</v>
      </c>
      <c r="K361" s="28">
        <f t="shared" si="440"/>
        <v>100</v>
      </c>
      <c r="L361" s="36">
        <f>L362+L363+L364+L365+L366</f>
        <v>61</v>
      </c>
      <c r="M361" s="28">
        <f t="shared" si="419"/>
        <v>53.043478260869563</v>
      </c>
      <c r="N361" s="36">
        <f>N362+N363+N364+N365+N366</f>
        <v>54</v>
      </c>
      <c r="O361" s="28">
        <f t="shared" si="420"/>
        <v>46.956521739130437</v>
      </c>
      <c r="P361" s="36">
        <f>P362+P363+P364+P365+P366</f>
        <v>14</v>
      </c>
      <c r="Q361" s="28">
        <f t="shared" si="421"/>
        <v>12.173913043478262</v>
      </c>
      <c r="R361" s="36">
        <f>R362+R363+R364+R365+R366</f>
        <v>40</v>
      </c>
      <c r="S361" s="400">
        <f t="shared" si="422"/>
        <v>34.782608695652172</v>
      </c>
      <c r="T361" s="36">
        <f>T362+T363+T364+T365+T366</f>
        <v>32</v>
      </c>
      <c r="U361" s="28">
        <f t="shared" si="423"/>
        <v>27.826086956521738</v>
      </c>
      <c r="V361" s="36">
        <f>V362+V363+V364+V365+V366</f>
        <v>29</v>
      </c>
      <c r="W361" s="28">
        <f t="shared" si="424"/>
        <v>25.217391304347824</v>
      </c>
      <c r="X361" s="36">
        <f>X362+X363+X364+X365+X366</f>
        <v>111</v>
      </c>
      <c r="Y361" s="28">
        <f t="shared" si="432"/>
        <v>96.521739130434781</v>
      </c>
      <c r="Z361" s="6"/>
      <c r="AA361" s="28"/>
      <c r="AB361" s="6"/>
      <c r="AC361" s="28"/>
      <c r="AD361" s="6"/>
      <c r="AE361" s="6"/>
      <c r="AF361" s="6">
        <f>AF362+AF363+AF364+AF365+AF366</f>
        <v>4</v>
      </c>
      <c r="AG361" s="28">
        <f t="shared" si="427"/>
        <v>3.4782608695652173</v>
      </c>
      <c r="AH361" s="6"/>
      <c r="AI361" s="28"/>
      <c r="AJ361" s="6"/>
      <c r="AK361" s="28"/>
      <c r="AL361" s="36">
        <f>AL362+AL363+AL364+AL365+AL366</f>
        <v>24</v>
      </c>
      <c r="AM361" s="28">
        <f t="shared" si="434"/>
        <v>20.869565217391305</v>
      </c>
      <c r="AN361" s="36">
        <f>AN362+AN363+AN364+AN366+AN365</f>
        <v>37</v>
      </c>
      <c r="AO361" s="28">
        <f t="shared" si="435"/>
        <v>32.173913043478258</v>
      </c>
      <c r="AP361" s="36"/>
      <c r="AQ361" s="28"/>
      <c r="AR361" s="42">
        <f>AR362+AR363+AR364+AR365+AR366</f>
        <v>54</v>
      </c>
      <c r="AS361" s="28">
        <f t="shared" si="437"/>
        <v>46.956521739130437</v>
      </c>
      <c r="AT361" s="36">
        <f>AT362+AT363+AT364+AT365+AT366</f>
        <v>6</v>
      </c>
      <c r="AU361" s="36">
        <f t="shared" ref="AU361:AW361" si="445">AU362+AU363+AU364+AU365+AU366</f>
        <v>0</v>
      </c>
      <c r="AV361" s="36">
        <f t="shared" si="445"/>
        <v>6</v>
      </c>
      <c r="AW361" s="36">
        <f t="shared" si="445"/>
        <v>0</v>
      </c>
      <c r="AX361" s="6">
        <f>AX362+AX363+AX364+AX365+AX366</f>
        <v>58</v>
      </c>
      <c r="AY361" s="28">
        <f t="shared" si="438"/>
        <v>50.434782608695649</v>
      </c>
      <c r="AZ361" s="6">
        <f>AZ362+AZ363+AZ364+AZ365+AZ366</f>
        <v>57</v>
      </c>
      <c r="BA361" s="28">
        <f t="shared" si="439"/>
        <v>49.565217391304351</v>
      </c>
      <c r="BB361" s="269"/>
    </row>
    <row r="362" spans="1:54" x14ac:dyDescent="0.2">
      <c r="A362" s="43">
        <v>1</v>
      </c>
      <c r="B362" s="189" t="s">
        <v>372</v>
      </c>
      <c r="C362" s="39" t="s">
        <v>72</v>
      </c>
      <c r="D362" s="146">
        <v>1</v>
      </c>
      <c r="E362" s="32"/>
      <c r="F362" s="32">
        <v>21</v>
      </c>
      <c r="G362" s="32">
        <v>21</v>
      </c>
      <c r="H362" s="32"/>
      <c r="I362" s="27"/>
      <c r="J362" s="32">
        <v>21</v>
      </c>
      <c r="K362" s="27">
        <f t="shared" si="440"/>
        <v>100</v>
      </c>
      <c r="L362" s="32">
        <v>11</v>
      </c>
      <c r="M362" s="27">
        <f t="shared" si="419"/>
        <v>52.38095238095238</v>
      </c>
      <c r="N362" s="32">
        <v>10</v>
      </c>
      <c r="O362" s="27">
        <f>N362*100/G362</f>
        <v>47.61904761904762</v>
      </c>
      <c r="P362" s="32">
        <v>5</v>
      </c>
      <c r="Q362" s="27">
        <f t="shared" si="421"/>
        <v>23.80952380952381</v>
      </c>
      <c r="R362" s="32">
        <v>6</v>
      </c>
      <c r="S362" s="403">
        <f t="shared" si="422"/>
        <v>28.571428571428573</v>
      </c>
      <c r="T362" s="32">
        <v>5</v>
      </c>
      <c r="U362" s="27">
        <f t="shared" si="423"/>
        <v>23.80952380952381</v>
      </c>
      <c r="V362" s="32">
        <v>5</v>
      </c>
      <c r="W362" s="27">
        <f t="shared" si="424"/>
        <v>23.80952380952381</v>
      </c>
      <c r="X362" s="32">
        <v>20</v>
      </c>
      <c r="Y362" s="27">
        <f t="shared" si="432"/>
        <v>95.238095238095241</v>
      </c>
      <c r="Z362" s="30"/>
      <c r="AA362" s="27"/>
      <c r="AB362" s="30"/>
      <c r="AC362" s="27"/>
      <c r="AD362" s="30"/>
      <c r="AE362" s="27"/>
      <c r="AF362" s="20">
        <v>1</v>
      </c>
      <c r="AG362" s="27">
        <f t="shared" si="427"/>
        <v>4.7619047619047619</v>
      </c>
      <c r="AH362" s="43"/>
      <c r="AI362" s="27"/>
      <c r="AJ362" s="30"/>
      <c r="AK362" s="27"/>
      <c r="AL362" s="32">
        <v>5</v>
      </c>
      <c r="AM362" s="27">
        <f t="shared" si="434"/>
        <v>23.80952380952381</v>
      </c>
      <c r="AN362" s="32">
        <v>7</v>
      </c>
      <c r="AO362" s="27">
        <f t="shared" si="435"/>
        <v>33.333333333333336</v>
      </c>
      <c r="AP362" s="32"/>
      <c r="AQ362" s="27"/>
      <c r="AR362" s="33">
        <v>9</v>
      </c>
      <c r="AS362" s="27">
        <f t="shared" si="437"/>
        <v>42.857142857142854</v>
      </c>
      <c r="AT362" s="32">
        <v>1</v>
      </c>
      <c r="AU362" s="40"/>
      <c r="AV362" s="43">
        <v>1</v>
      </c>
      <c r="AW362" s="43"/>
      <c r="AX362" s="146">
        <v>7</v>
      </c>
      <c r="AY362" s="27">
        <f t="shared" si="438"/>
        <v>33.333333333333336</v>
      </c>
      <c r="AZ362" s="146">
        <v>14</v>
      </c>
      <c r="BA362" s="27">
        <f t="shared" si="439"/>
        <v>66.666666666666671</v>
      </c>
      <c r="BB362" s="269"/>
    </row>
    <row r="363" spans="1:54" x14ac:dyDescent="0.2">
      <c r="A363" s="43">
        <v>2</v>
      </c>
      <c r="B363" s="189"/>
      <c r="C363" s="39" t="s">
        <v>73</v>
      </c>
      <c r="D363" s="146">
        <v>1</v>
      </c>
      <c r="E363" s="32"/>
      <c r="F363" s="32">
        <v>31</v>
      </c>
      <c r="G363" s="32">
        <v>31</v>
      </c>
      <c r="H363" s="32"/>
      <c r="I363" s="27"/>
      <c r="J363" s="32">
        <v>31</v>
      </c>
      <c r="K363" s="27">
        <f t="shared" si="440"/>
        <v>100</v>
      </c>
      <c r="L363" s="32">
        <v>18</v>
      </c>
      <c r="M363" s="27">
        <f t="shared" si="419"/>
        <v>58.064516129032256</v>
      </c>
      <c r="N363" s="32">
        <v>13</v>
      </c>
      <c r="O363" s="27">
        <f t="shared" ref="O363:O366" si="446">N363*100/G363</f>
        <v>41.935483870967744</v>
      </c>
      <c r="P363" s="32">
        <v>5</v>
      </c>
      <c r="Q363" s="27">
        <f t="shared" si="421"/>
        <v>16.129032258064516</v>
      </c>
      <c r="R363" s="32">
        <v>11</v>
      </c>
      <c r="S363" s="403">
        <f t="shared" si="422"/>
        <v>35.483870967741936</v>
      </c>
      <c r="T363" s="32">
        <v>10</v>
      </c>
      <c r="U363" s="27">
        <f t="shared" si="423"/>
        <v>32.258064516129032</v>
      </c>
      <c r="V363" s="32">
        <v>5</v>
      </c>
      <c r="W363" s="27">
        <f t="shared" si="424"/>
        <v>16.129032258064516</v>
      </c>
      <c r="X363" s="32">
        <v>31</v>
      </c>
      <c r="Y363" s="27">
        <f t="shared" si="432"/>
        <v>100</v>
      </c>
      <c r="Z363" s="32"/>
      <c r="AA363" s="27"/>
      <c r="AB363" s="32"/>
      <c r="AC363" s="27"/>
      <c r="AD363" s="32"/>
      <c r="AE363" s="27"/>
      <c r="AF363" s="32"/>
      <c r="AG363" s="27"/>
      <c r="AH363" s="43"/>
      <c r="AI363" s="27"/>
      <c r="AJ363" s="32"/>
      <c r="AK363" s="27"/>
      <c r="AL363" s="32">
        <v>7</v>
      </c>
      <c r="AM363" s="27">
        <f t="shared" si="434"/>
        <v>22.580645161290324</v>
      </c>
      <c r="AN363" s="32">
        <v>10</v>
      </c>
      <c r="AO363" s="27">
        <f t="shared" si="435"/>
        <v>32.258064516129032</v>
      </c>
      <c r="AP363" s="32"/>
      <c r="AQ363" s="27"/>
      <c r="AR363" s="33">
        <v>14</v>
      </c>
      <c r="AS363" s="27">
        <f t="shared" si="437"/>
        <v>45.161290322580648</v>
      </c>
      <c r="AT363" s="32"/>
      <c r="AU363" s="40"/>
      <c r="AV363" s="43"/>
      <c r="AW363" s="43"/>
      <c r="AX363" s="146">
        <v>17</v>
      </c>
      <c r="AY363" s="27">
        <f t="shared" si="438"/>
        <v>54.838709677419352</v>
      </c>
      <c r="AZ363" s="146">
        <v>14</v>
      </c>
      <c r="BA363" s="27">
        <f t="shared" si="439"/>
        <v>45.161290322580648</v>
      </c>
      <c r="BB363" s="269"/>
    </row>
    <row r="364" spans="1:54" x14ac:dyDescent="0.2">
      <c r="A364" s="43">
        <v>3</v>
      </c>
      <c r="B364" s="189"/>
      <c r="C364" s="39" t="s">
        <v>74</v>
      </c>
      <c r="D364" s="146">
        <v>1</v>
      </c>
      <c r="E364" s="30"/>
      <c r="F364" s="32">
        <v>21</v>
      </c>
      <c r="G364" s="32">
        <v>21</v>
      </c>
      <c r="H364" s="30"/>
      <c r="I364" s="27"/>
      <c r="J364" s="32">
        <v>21</v>
      </c>
      <c r="K364" s="27">
        <f t="shared" si="440"/>
        <v>100</v>
      </c>
      <c r="L364" s="32">
        <v>11</v>
      </c>
      <c r="M364" s="27">
        <f t="shared" si="419"/>
        <v>52.38095238095238</v>
      </c>
      <c r="N364" s="32">
        <v>10</v>
      </c>
      <c r="O364" s="27">
        <f t="shared" si="446"/>
        <v>47.61904761904762</v>
      </c>
      <c r="P364" s="32">
        <v>2</v>
      </c>
      <c r="Q364" s="27">
        <f t="shared" si="421"/>
        <v>9.5238095238095237</v>
      </c>
      <c r="R364" s="32">
        <v>6</v>
      </c>
      <c r="S364" s="403">
        <f t="shared" si="422"/>
        <v>28.571428571428573</v>
      </c>
      <c r="T364" s="32">
        <v>7</v>
      </c>
      <c r="U364" s="27">
        <f t="shared" si="423"/>
        <v>33.333333333333336</v>
      </c>
      <c r="V364" s="32">
        <v>6</v>
      </c>
      <c r="W364" s="27">
        <f t="shared" si="424"/>
        <v>28.571428571428573</v>
      </c>
      <c r="X364" s="32">
        <v>21</v>
      </c>
      <c r="Y364" s="27">
        <f t="shared" si="432"/>
        <v>100</v>
      </c>
      <c r="Z364" s="30"/>
      <c r="AA364" s="27"/>
      <c r="AB364" s="30"/>
      <c r="AC364" s="27"/>
      <c r="AD364" s="30"/>
      <c r="AE364" s="27"/>
      <c r="AF364" s="20"/>
      <c r="AG364" s="27"/>
      <c r="AH364" s="43"/>
      <c r="AI364" s="27"/>
      <c r="AJ364" s="30"/>
      <c r="AK364" s="27"/>
      <c r="AL364" s="32">
        <v>4</v>
      </c>
      <c r="AM364" s="27">
        <f t="shared" si="434"/>
        <v>19.047619047619047</v>
      </c>
      <c r="AN364" s="32"/>
      <c r="AO364" s="27"/>
      <c r="AP364" s="32"/>
      <c r="AQ364" s="27"/>
      <c r="AR364" s="33">
        <v>17</v>
      </c>
      <c r="AS364" s="27">
        <f t="shared" si="437"/>
        <v>80.952380952380949</v>
      </c>
      <c r="AT364" s="32">
        <v>1</v>
      </c>
      <c r="AU364" s="7"/>
      <c r="AV364" s="43">
        <v>1</v>
      </c>
      <c r="AW364" s="43"/>
      <c r="AX364" s="146">
        <v>14</v>
      </c>
      <c r="AY364" s="27">
        <f t="shared" si="438"/>
        <v>66.666666666666671</v>
      </c>
      <c r="AZ364" s="146">
        <v>7</v>
      </c>
      <c r="BA364" s="27">
        <f t="shared" si="439"/>
        <v>33.333333333333336</v>
      </c>
      <c r="BB364" s="269"/>
    </row>
    <row r="365" spans="1:54" x14ac:dyDescent="0.2">
      <c r="A365" s="43">
        <v>4</v>
      </c>
      <c r="B365" s="189"/>
      <c r="C365" s="39" t="s">
        <v>75</v>
      </c>
      <c r="D365" s="146">
        <v>1</v>
      </c>
      <c r="E365" s="32"/>
      <c r="F365" s="32">
        <v>21</v>
      </c>
      <c r="G365" s="32">
        <v>21</v>
      </c>
      <c r="H365" s="33"/>
      <c r="I365" s="27"/>
      <c r="J365" s="32">
        <v>21</v>
      </c>
      <c r="K365" s="27">
        <f t="shared" si="440"/>
        <v>100</v>
      </c>
      <c r="L365" s="32">
        <v>9</v>
      </c>
      <c r="M365" s="27">
        <f t="shared" si="419"/>
        <v>42.857142857142854</v>
      </c>
      <c r="N365" s="32">
        <v>12</v>
      </c>
      <c r="O365" s="27">
        <f t="shared" si="446"/>
        <v>57.142857142857146</v>
      </c>
      <c r="P365" s="32">
        <v>1</v>
      </c>
      <c r="Q365" s="27">
        <f t="shared" si="421"/>
        <v>4.7619047619047619</v>
      </c>
      <c r="R365" s="32">
        <v>7</v>
      </c>
      <c r="S365" s="403">
        <f t="shared" si="422"/>
        <v>33.333333333333336</v>
      </c>
      <c r="T365" s="32">
        <v>8</v>
      </c>
      <c r="U365" s="27">
        <f t="shared" si="423"/>
        <v>38.095238095238095</v>
      </c>
      <c r="V365" s="32">
        <v>5</v>
      </c>
      <c r="W365" s="27">
        <f t="shared" si="424"/>
        <v>23.80952380952381</v>
      </c>
      <c r="X365" s="32">
        <v>21</v>
      </c>
      <c r="Y365" s="27">
        <f t="shared" si="432"/>
        <v>100</v>
      </c>
      <c r="Z365" s="32"/>
      <c r="AA365" s="27"/>
      <c r="AB365" s="32"/>
      <c r="AC365" s="27"/>
      <c r="AD365" s="32"/>
      <c r="AE365" s="32"/>
      <c r="AF365" s="32"/>
      <c r="AG365" s="27"/>
      <c r="AH365" s="43"/>
      <c r="AI365" s="27"/>
      <c r="AJ365" s="32"/>
      <c r="AK365" s="27"/>
      <c r="AL365" s="32">
        <v>2</v>
      </c>
      <c r="AM365" s="27">
        <f t="shared" si="434"/>
        <v>9.5238095238095237</v>
      </c>
      <c r="AN365" s="32">
        <v>9</v>
      </c>
      <c r="AO365" s="27">
        <f t="shared" si="435"/>
        <v>42.857142857142854</v>
      </c>
      <c r="AP365" s="32"/>
      <c r="AQ365" s="27"/>
      <c r="AR365" s="33">
        <v>10</v>
      </c>
      <c r="AS365" s="27">
        <f t="shared" si="437"/>
        <v>47.61904761904762</v>
      </c>
      <c r="AT365" s="32">
        <v>2</v>
      </c>
      <c r="AU365" s="38"/>
      <c r="AV365" s="43">
        <v>2</v>
      </c>
      <c r="AW365" s="43"/>
      <c r="AX365" s="146">
        <v>9</v>
      </c>
      <c r="AY365" s="27">
        <f t="shared" si="438"/>
        <v>42.857142857142854</v>
      </c>
      <c r="AZ365" s="146">
        <v>12</v>
      </c>
      <c r="BA365" s="27">
        <f t="shared" si="439"/>
        <v>57.142857142857146</v>
      </c>
      <c r="BB365" s="269"/>
    </row>
    <row r="366" spans="1:54" x14ac:dyDescent="0.2">
      <c r="A366" s="43">
        <v>5</v>
      </c>
      <c r="B366" s="189"/>
      <c r="C366" s="39" t="s">
        <v>76</v>
      </c>
      <c r="D366" s="146">
        <v>1</v>
      </c>
      <c r="E366" s="216"/>
      <c r="F366" s="146">
        <v>21</v>
      </c>
      <c r="G366" s="146">
        <v>21</v>
      </c>
      <c r="H366" s="216"/>
      <c r="I366" s="27"/>
      <c r="J366" s="146">
        <v>21</v>
      </c>
      <c r="K366" s="27">
        <f t="shared" si="440"/>
        <v>100</v>
      </c>
      <c r="L366" s="146">
        <v>12</v>
      </c>
      <c r="M366" s="27">
        <f t="shared" si="419"/>
        <v>57.142857142857146</v>
      </c>
      <c r="N366" s="146">
        <v>9</v>
      </c>
      <c r="O366" s="27">
        <f t="shared" si="446"/>
        <v>42.857142857142854</v>
      </c>
      <c r="P366" s="146">
        <v>1</v>
      </c>
      <c r="Q366" s="27">
        <f t="shared" si="421"/>
        <v>4.7619047619047619</v>
      </c>
      <c r="R366" s="146">
        <v>10</v>
      </c>
      <c r="S366" s="403">
        <f t="shared" si="422"/>
        <v>47.61904761904762</v>
      </c>
      <c r="T366" s="43">
        <v>2</v>
      </c>
      <c r="U366" s="27">
        <f t="shared" si="423"/>
        <v>9.5238095238095237</v>
      </c>
      <c r="V366" s="146">
        <v>8</v>
      </c>
      <c r="W366" s="27">
        <f t="shared" si="424"/>
        <v>38.095238095238095</v>
      </c>
      <c r="X366" s="146">
        <v>18</v>
      </c>
      <c r="Y366" s="27">
        <f t="shared" si="432"/>
        <v>85.714285714285708</v>
      </c>
      <c r="Z366" s="216"/>
      <c r="AA366" s="27"/>
      <c r="AB366" s="216"/>
      <c r="AC366" s="27"/>
      <c r="AD366" s="216"/>
      <c r="AE366" s="216"/>
      <c r="AF366" s="146">
        <v>3</v>
      </c>
      <c r="AG366" s="27">
        <f t="shared" si="427"/>
        <v>14.285714285714286</v>
      </c>
      <c r="AH366" s="29"/>
      <c r="AI366" s="27"/>
      <c r="AJ366" s="216"/>
      <c r="AK366" s="27"/>
      <c r="AL366" s="32">
        <v>6</v>
      </c>
      <c r="AM366" s="27">
        <f t="shared" si="434"/>
        <v>28.571428571428573</v>
      </c>
      <c r="AN366" s="32">
        <v>11</v>
      </c>
      <c r="AO366" s="27">
        <f t="shared" si="435"/>
        <v>52.38095238095238</v>
      </c>
      <c r="AP366" s="146"/>
      <c r="AQ366" s="27"/>
      <c r="AR366" s="146">
        <v>4</v>
      </c>
      <c r="AS366" s="27">
        <f t="shared" si="437"/>
        <v>19.047619047619047</v>
      </c>
      <c r="AT366" s="43">
        <v>2</v>
      </c>
      <c r="AU366" s="43"/>
      <c r="AV366" s="43">
        <v>2</v>
      </c>
      <c r="AW366" s="43"/>
      <c r="AX366" s="146">
        <v>11</v>
      </c>
      <c r="AY366" s="27">
        <f t="shared" si="438"/>
        <v>52.38095238095238</v>
      </c>
      <c r="AZ366" s="146">
        <v>10</v>
      </c>
      <c r="BA366" s="27">
        <f t="shared" si="439"/>
        <v>47.61904761904762</v>
      </c>
      <c r="BB366" s="269"/>
    </row>
    <row r="367" spans="1:54" ht="15" customHeight="1" x14ac:dyDescent="0.2">
      <c r="A367" s="407" t="s">
        <v>377</v>
      </c>
      <c r="B367" s="407"/>
      <c r="C367" s="407"/>
      <c r="D367" s="407"/>
      <c r="E367" s="407"/>
      <c r="F367" s="407"/>
      <c r="G367" s="407"/>
      <c r="H367" s="417" t="s">
        <v>408</v>
      </c>
      <c r="I367" s="416"/>
      <c r="J367" s="408"/>
      <c r="K367" s="408"/>
      <c r="L367" s="408"/>
      <c r="M367" s="408"/>
      <c r="N367" s="408"/>
      <c r="O367" s="408"/>
      <c r="P367" s="408"/>
      <c r="Q367" s="408"/>
      <c r="R367" s="408"/>
      <c r="S367" s="408"/>
      <c r="T367" s="408"/>
      <c r="U367" s="408"/>
      <c r="V367" s="408"/>
      <c r="W367" s="408"/>
      <c r="X367" s="408"/>
      <c r="Y367" s="408"/>
      <c r="Z367" s="408"/>
      <c r="AA367" s="408"/>
      <c r="AB367" s="408"/>
      <c r="AC367" s="408"/>
      <c r="AD367" s="408"/>
      <c r="AE367" s="408"/>
      <c r="AF367" s="408"/>
      <c r="AG367" s="408"/>
      <c r="AH367" s="408"/>
      <c r="AI367" s="408"/>
      <c r="AJ367" s="408"/>
      <c r="AK367" s="408"/>
      <c r="AL367" s="408"/>
      <c r="AM367" s="408"/>
      <c r="AN367" s="408"/>
      <c r="AO367" s="408"/>
      <c r="AP367" s="408"/>
      <c r="AQ367" s="408"/>
      <c r="AR367" s="408"/>
      <c r="AS367" s="408"/>
      <c r="AT367" s="408"/>
      <c r="AU367" s="408"/>
      <c r="AV367" s="408"/>
      <c r="AW367" s="408"/>
      <c r="AX367" s="408"/>
      <c r="AY367" s="408"/>
      <c r="AZ367" s="408"/>
      <c r="BA367" s="408"/>
    </row>
    <row r="368" spans="1:54" x14ac:dyDescent="0.2">
      <c r="A368" s="407"/>
      <c r="B368" s="407"/>
      <c r="C368" s="407"/>
      <c r="D368" s="407"/>
      <c r="E368" s="407"/>
      <c r="F368" s="407"/>
      <c r="G368" s="407"/>
      <c r="H368" s="418"/>
      <c r="I368" s="419"/>
      <c r="J368" s="408"/>
      <c r="K368" s="408"/>
      <c r="L368" s="408"/>
      <c r="M368" s="408"/>
      <c r="N368" s="408"/>
      <c r="O368" s="408"/>
      <c r="P368" s="408"/>
      <c r="Q368" s="408"/>
      <c r="R368" s="408"/>
      <c r="S368" s="408"/>
      <c r="T368" s="408"/>
      <c r="U368" s="408"/>
      <c r="V368" s="408"/>
      <c r="W368" s="408"/>
      <c r="X368" s="408"/>
      <c r="Y368" s="408"/>
      <c r="Z368" s="408"/>
      <c r="AA368" s="408"/>
      <c r="AB368" s="408"/>
      <c r="AC368" s="408"/>
      <c r="AD368" s="408"/>
      <c r="AE368" s="408"/>
      <c r="AF368" s="408"/>
      <c r="AG368" s="408"/>
      <c r="AH368" s="408"/>
      <c r="AI368" s="408"/>
      <c r="AJ368" s="408"/>
      <c r="AK368" s="408"/>
      <c r="AL368" s="408"/>
      <c r="AM368" s="408"/>
      <c r="AN368" s="408"/>
      <c r="AO368" s="408"/>
      <c r="AP368" s="408"/>
      <c r="AQ368" s="408"/>
      <c r="AR368" s="408"/>
      <c r="AS368" s="408"/>
      <c r="AT368" s="408"/>
      <c r="AU368" s="408"/>
      <c r="AV368" s="408"/>
      <c r="AW368" s="408"/>
      <c r="AX368" s="408"/>
      <c r="AY368" s="408"/>
      <c r="AZ368" s="408"/>
      <c r="BA368" s="408"/>
    </row>
    <row r="369" spans="1:53" x14ac:dyDescent="0.2">
      <c r="A369" s="407" t="s">
        <v>385</v>
      </c>
      <c r="B369" s="407"/>
      <c r="C369" s="407"/>
      <c r="D369" s="407"/>
      <c r="E369" s="407"/>
      <c r="F369" s="407"/>
      <c r="G369" s="407"/>
      <c r="H369" s="418"/>
      <c r="I369" s="419"/>
      <c r="J369" s="408"/>
      <c r="K369" s="408"/>
      <c r="L369" s="408"/>
      <c r="M369" s="408"/>
      <c r="N369" s="408"/>
      <c r="O369" s="408"/>
      <c r="P369" s="408"/>
      <c r="Q369" s="408"/>
      <c r="R369" s="408"/>
      <c r="S369" s="408"/>
      <c r="T369" s="408"/>
      <c r="U369" s="408"/>
      <c r="V369" s="408"/>
      <c r="W369" s="408"/>
      <c r="X369" s="408"/>
      <c r="Y369" s="408"/>
      <c r="Z369" s="408"/>
      <c r="AA369" s="408"/>
      <c r="AB369" s="408"/>
      <c r="AC369" s="408"/>
      <c r="AD369" s="408"/>
      <c r="AE369" s="408"/>
      <c r="AF369" s="408"/>
      <c r="AG369" s="408"/>
      <c r="AH369" s="408"/>
      <c r="AI369" s="408"/>
      <c r="AJ369" s="408"/>
      <c r="AK369" s="408"/>
      <c r="AL369" s="408"/>
      <c r="AM369" s="408"/>
      <c r="AN369" s="408"/>
      <c r="AO369" s="408"/>
      <c r="AP369" s="408"/>
      <c r="AQ369" s="408"/>
      <c r="AR369" s="408"/>
      <c r="AS369" s="408"/>
      <c r="AT369" s="408"/>
      <c r="AU369" s="408"/>
      <c r="AV369" s="408"/>
      <c r="AW369" s="408"/>
      <c r="AX369" s="408"/>
      <c r="AY369" s="408"/>
      <c r="AZ369" s="408"/>
      <c r="BA369" s="408"/>
    </row>
    <row r="370" spans="1:53" x14ac:dyDescent="0.2">
      <c r="A370" s="407"/>
      <c r="B370" s="407"/>
      <c r="C370" s="407"/>
      <c r="D370" s="407"/>
      <c r="E370" s="407"/>
      <c r="F370" s="407"/>
      <c r="G370" s="407"/>
      <c r="H370" s="418"/>
      <c r="I370" s="419"/>
      <c r="J370" s="408"/>
      <c r="K370" s="408"/>
      <c r="L370" s="408"/>
      <c r="M370" s="408"/>
      <c r="N370" s="408"/>
      <c r="O370" s="408"/>
      <c r="P370" s="408"/>
      <c r="Q370" s="408"/>
      <c r="R370" s="408"/>
      <c r="S370" s="408"/>
      <c r="T370" s="408"/>
      <c r="U370" s="408"/>
      <c r="V370" s="408"/>
      <c r="W370" s="408"/>
      <c r="X370" s="408"/>
      <c r="Y370" s="408"/>
      <c r="Z370" s="408"/>
      <c r="AA370" s="408"/>
      <c r="AB370" s="408"/>
      <c r="AC370" s="408"/>
      <c r="AD370" s="408"/>
      <c r="AE370" s="408"/>
      <c r="AF370" s="408"/>
      <c r="AG370" s="408"/>
      <c r="AH370" s="408"/>
      <c r="AI370" s="408"/>
      <c r="AJ370" s="408"/>
      <c r="AK370" s="408"/>
      <c r="AL370" s="408"/>
      <c r="AM370" s="408"/>
      <c r="AN370" s="408"/>
      <c r="AO370" s="408"/>
      <c r="AP370" s="408"/>
      <c r="AQ370" s="408"/>
      <c r="AR370" s="408"/>
      <c r="AS370" s="408"/>
      <c r="AT370" s="408"/>
      <c r="AU370" s="408"/>
      <c r="AV370" s="408"/>
      <c r="AW370" s="408"/>
      <c r="AX370" s="408"/>
      <c r="AY370" s="408"/>
      <c r="AZ370" s="408"/>
      <c r="BA370" s="408"/>
    </row>
    <row r="371" spans="1:53" ht="30.75" customHeight="1" x14ac:dyDescent="0.2">
      <c r="A371" s="407" t="s">
        <v>386</v>
      </c>
      <c r="B371" s="407"/>
      <c r="C371" s="407"/>
      <c r="D371" s="407"/>
      <c r="E371" s="407"/>
      <c r="F371" s="407"/>
      <c r="G371" s="407"/>
      <c r="H371" s="418"/>
      <c r="I371" s="419"/>
      <c r="J371" s="408"/>
      <c r="K371" s="408"/>
      <c r="L371" s="408"/>
      <c r="M371" s="408"/>
      <c r="N371" s="408"/>
      <c r="O371" s="408"/>
      <c r="P371" s="408"/>
      <c r="Q371" s="408"/>
      <c r="R371" s="408"/>
      <c r="S371" s="408"/>
      <c r="T371" s="408"/>
      <c r="U371" s="408"/>
      <c r="V371" s="408"/>
      <c r="W371" s="408"/>
      <c r="X371" s="408"/>
      <c r="Y371" s="408"/>
      <c r="Z371" s="408"/>
      <c r="AA371" s="408"/>
      <c r="AB371" s="408"/>
      <c r="AC371" s="408"/>
      <c r="AD371" s="408"/>
      <c r="AE371" s="408"/>
      <c r="AF371" s="408"/>
      <c r="AG371" s="408"/>
      <c r="AH371" s="408"/>
      <c r="AI371" s="408"/>
      <c r="AJ371" s="408"/>
      <c r="AK371" s="408"/>
      <c r="AL371" s="408"/>
      <c r="AM371" s="408"/>
      <c r="AN371" s="408"/>
      <c r="AO371" s="408"/>
      <c r="AP371" s="408"/>
      <c r="AQ371" s="408"/>
      <c r="AR371" s="408"/>
      <c r="AS371" s="408"/>
      <c r="AT371" s="408"/>
      <c r="AU371" s="408"/>
      <c r="AV371" s="408"/>
      <c r="AW371" s="408"/>
      <c r="AX371" s="408"/>
      <c r="AY371" s="408"/>
      <c r="AZ371" s="408"/>
      <c r="BA371" s="408"/>
    </row>
    <row r="372" spans="1:53" ht="29.25" customHeight="1" x14ac:dyDescent="0.2">
      <c r="A372" s="409" t="s">
        <v>392</v>
      </c>
      <c r="B372" s="409"/>
      <c r="C372" s="409"/>
      <c r="D372" s="409"/>
      <c r="E372" s="409"/>
      <c r="F372" s="409"/>
      <c r="G372" s="409"/>
      <c r="H372" s="418"/>
      <c r="I372" s="419"/>
    </row>
    <row r="373" spans="1:53" ht="32.25" customHeight="1" x14ac:dyDescent="0.2">
      <c r="A373" s="409" t="s">
        <v>393</v>
      </c>
      <c r="B373" s="409"/>
      <c r="C373" s="409"/>
      <c r="D373" s="409"/>
      <c r="E373" s="409"/>
      <c r="F373" s="409"/>
      <c r="G373" s="409"/>
      <c r="H373" s="418"/>
      <c r="I373" s="419"/>
    </row>
    <row r="374" spans="1:53" ht="31.5" customHeight="1" x14ac:dyDescent="0.2">
      <c r="A374" s="409" t="s">
        <v>394</v>
      </c>
      <c r="B374" s="409"/>
      <c r="C374" s="409"/>
      <c r="D374" s="409"/>
      <c r="E374" s="409"/>
      <c r="F374" s="409"/>
      <c r="G374" s="409"/>
      <c r="H374" s="418"/>
      <c r="I374" s="419"/>
    </row>
    <row r="375" spans="1:53" ht="34.5" customHeight="1" x14ac:dyDescent="0.2">
      <c r="A375" s="409" t="s">
        <v>395</v>
      </c>
      <c r="B375" s="409"/>
      <c r="C375" s="409"/>
      <c r="D375" s="409"/>
      <c r="E375" s="409"/>
      <c r="F375" s="409"/>
      <c r="G375" s="409"/>
      <c r="H375" s="418"/>
      <c r="I375" s="419"/>
    </row>
    <row r="376" spans="1:53" ht="35.25" customHeight="1" x14ac:dyDescent="0.2">
      <c r="A376" s="409" t="s">
        <v>396</v>
      </c>
      <c r="B376" s="409"/>
      <c r="C376" s="409"/>
      <c r="D376" s="409"/>
      <c r="E376" s="409"/>
      <c r="F376" s="409"/>
      <c r="G376" s="409"/>
      <c r="H376" s="418"/>
      <c r="I376" s="419"/>
    </row>
    <row r="377" spans="1:53" ht="33.75" customHeight="1" x14ac:dyDescent="0.2">
      <c r="A377" s="409" t="s">
        <v>397</v>
      </c>
      <c r="B377" s="409"/>
      <c r="C377" s="409"/>
      <c r="D377" s="409"/>
      <c r="E377" s="409"/>
      <c r="F377" s="409"/>
      <c r="G377" s="409"/>
      <c r="H377" s="418"/>
      <c r="I377" s="419"/>
    </row>
    <row r="378" spans="1:53" ht="30" customHeight="1" x14ac:dyDescent="0.2">
      <c r="A378" s="409" t="s">
        <v>398</v>
      </c>
      <c r="B378" s="409"/>
      <c r="C378" s="409"/>
      <c r="D378" s="409"/>
      <c r="E378" s="409"/>
      <c r="F378" s="409"/>
      <c r="G378" s="409"/>
      <c r="H378" s="418"/>
      <c r="I378" s="419"/>
    </row>
    <row r="379" spans="1:53" ht="31.5" customHeight="1" x14ac:dyDescent="0.2">
      <c r="A379" s="409" t="s">
        <v>399</v>
      </c>
      <c r="B379" s="409"/>
      <c r="C379" s="409"/>
      <c r="D379" s="409"/>
      <c r="E379" s="409"/>
      <c r="F379" s="409"/>
      <c r="G379" s="409"/>
      <c r="H379" s="418"/>
      <c r="I379" s="419"/>
    </row>
    <row r="380" spans="1:53" ht="30" customHeight="1" x14ac:dyDescent="0.2">
      <c r="A380" s="409" t="s">
        <v>405</v>
      </c>
      <c r="B380" s="409"/>
      <c r="C380" s="409"/>
      <c r="D380" s="409"/>
      <c r="E380" s="409"/>
      <c r="F380" s="409"/>
      <c r="G380" s="409"/>
      <c r="H380" s="418"/>
      <c r="I380" s="419"/>
    </row>
    <row r="381" spans="1:53" ht="19.5" customHeight="1" x14ac:dyDescent="0.2">
      <c r="A381" s="415" t="s">
        <v>406</v>
      </c>
      <c r="B381" s="415"/>
      <c r="C381" s="415"/>
      <c r="D381" s="415"/>
      <c r="E381" s="415"/>
      <c r="F381" s="415"/>
      <c r="G381" s="415"/>
      <c r="H381" s="418"/>
      <c r="I381" s="419"/>
    </row>
    <row r="382" spans="1:53" ht="21.75" customHeight="1" x14ac:dyDescent="0.2">
      <c r="A382" s="415" t="s">
        <v>407</v>
      </c>
      <c r="B382" s="415"/>
      <c r="C382" s="415"/>
      <c r="D382" s="415"/>
      <c r="E382" s="415"/>
      <c r="F382" s="415"/>
      <c r="G382" s="415"/>
      <c r="H382" s="418"/>
      <c r="I382" s="419"/>
    </row>
  </sheetData>
  <mergeCells count="77">
    <mergeCell ref="A382:G382"/>
    <mergeCell ref="H367:I382"/>
    <mergeCell ref="B357:B360"/>
    <mergeCell ref="B362:B366"/>
    <mergeCell ref="A367:G368"/>
    <mergeCell ref="A369:G370"/>
    <mergeCell ref="A371:G371"/>
    <mergeCell ref="A372:G372"/>
    <mergeCell ref="A373:G373"/>
    <mergeCell ref="A374:G374"/>
    <mergeCell ref="A375:G375"/>
    <mergeCell ref="A376:G376"/>
    <mergeCell ref="A377:G377"/>
    <mergeCell ref="A378:G378"/>
    <mergeCell ref="A379:G379"/>
    <mergeCell ref="A380:G380"/>
    <mergeCell ref="B351:B355"/>
    <mergeCell ref="B239:B249"/>
    <mergeCell ref="B251:B257"/>
    <mergeCell ref="B261:B274"/>
    <mergeCell ref="B278:B290"/>
    <mergeCell ref="B292:B294"/>
    <mergeCell ref="B302:B308"/>
    <mergeCell ref="B312:B321"/>
    <mergeCell ref="B325:B332"/>
    <mergeCell ref="A333:BA333"/>
    <mergeCell ref="B341:B344"/>
    <mergeCell ref="B346:B349"/>
    <mergeCell ref="B151:B152"/>
    <mergeCell ref="A153:BA153"/>
    <mergeCell ref="B230:B235"/>
    <mergeCell ref="B164:B168"/>
    <mergeCell ref="B170:B176"/>
    <mergeCell ref="B178:B182"/>
    <mergeCell ref="B184:B189"/>
    <mergeCell ref="A190:AS190"/>
    <mergeCell ref="B196:B199"/>
    <mergeCell ref="B201:B205"/>
    <mergeCell ref="B207:B210"/>
    <mergeCell ref="B212:B214"/>
    <mergeCell ref="A215:BA215"/>
    <mergeCell ref="B222:B228"/>
    <mergeCell ref="B110:B114"/>
    <mergeCell ref="B118:B123"/>
    <mergeCell ref="B137:B139"/>
    <mergeCell ref="A140:A142"/>
    <mergeCell ref="B143:B149"/>
    <mergeCell ref="AU1:AW1"/>
    <mergeCell ref="AX1:BA1"/>
    <mergeCell ref="A10:BA10"/>
    <mergeCell ref="B18:B24"/>
    <mergeCell ref="B26:B31"/>
    <mergeCell ref="X1:AK1"/>
    <mergeCell ref="AL1:AS1"/>
    <mergeCell ref="A1:A2"/>
    <mergeCell ref="P1:W1"/>
    <mergeCell ref="B1:B2"/>
    <mergeCell ref="C1:C2"/>
    <mergeCell ref="D1:D2"/>
    <mergeCell ref="E1:E2"/>
    <mergeCell ref="F1:F2"/>
    <mergeCell ref="A381:G381"/>
    <mergeCell ref="B35:B40"/>
    <mergeCell ref="G1:G2"/>
    <mergeCell ref="H1:K1"/>
    <mergeCell ref="L1:O1"/>
    <mergeCell ref="A124:A126"/>
    <mergeCell ref="B127:B135"/>
    <mergeCell ref="B44:B53"/>
    <mergeCell ref="B55:B59"/>
    <mergeCell ref="B61:B69"/>
    <mergeCell ref="B71:B75"/>
    <mergeCell ref="B79:B83"/>
    <mergeCell ref="A84:AS84"/>
    <mergeCell ref="B159:B162"/>
    <mergeCell ref="B95:B101"/>
    <mergeCell ref="B103:B106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2026-06-15T13:25:21Z</dcterms:modified>
</cp:coreProperties>
</file>